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ason.guernsey\Desktop\"/>
    </mc:Choice>
  </mc:AlternateContent>
  <bookViews>
    <workbookView xWindow="0" yWindow="285" windowWidth="15480" windowHeight="11460" tabRatio="836" firstSheet="5" activeTab="9"/>
  </bookViews>
  <sheets>
    <sheet name="TIER 1 - 10 &amp; $1M" sheetId="8" r:id="rId1"/>
    <sheet name="TIER 2-30 &amp; $3M NonDC" sheetId="13" r:id="rId2"/>
    <sheet name="Tier 2-30 &amp; $3M Data Center" sheetId="27" r:id="rId3"/>
    <sheet name="TIER 2 - 30 &amp; $203M LDC" sheetId="22" r:id="rId4"/>
    <sheet name="TIER 3- 30 &amp; None" sheetId="12" r:id="rId5"/>
    <sheet name="TIER 4 - 100 &amp; $12M" sheetId="11" r:id="rId6"/>
    <sheet name="TIER 5 - $37M &amp; Maint Jobs" sheetId="26" r:id="rId7"/>
    <sheet name="T5 - $37M &amp; Maint Data Center" sheetId="25" r:id="rId8"/>
    <sheet name="T5 REnergy - $20M &amp; Maintain" sheetId="23" r:id="rId9"/>
    <sheet name="TIER 6 - 75 &amp; $10M" sheetId="17" r:id="rId10"/>
    <sheet name="Tier 6 - 50 &amp; $106M" sheetId="16" r:id="rId11"/>
    <sheet name="Required Wage by County " sheetId="19" r:id="rId12"/>
  </sheets>
  <definedNames>
    <definedName name="_xlnm.Print_Area" localSheetId="11">'Required Wage by County '!$A$8:$H$38</definedName>
    <definedName name="_xlnm.Print_Area" localSheetId="7">'T5 - $37M &amp; Maint Data Center'!$A$1:$I$122</definedName>
    <definedName name="_xlnm.Print_Area" localSheetId="8">'T5 REnergy - $20M &amp; Maintain'!$A$1:$I$69</definedName>
    <definedName name="_xlnm.Print_Area" localSheetId="0">'TIER 1 - 10 &amp; $1M'!$A$1:$I$112</definedName>
    <definedName name="_xlnm.Print_Area" localSheetId="3">'TIER 2 - 30 &amp; $203M LDC'!$A$1:$I$163</definedName>
    <definedName name="_xlnm.Print_Area" localSheetId="2">'Tier 2-30 &amp; $3M Data Center'!$A$1:$I$162</definedName>
    <definedName name="_xlnm.Print_Area" localSheetId="1">'TIER 2-30 &amp; $3M NonDC'!$A$1:$I$108</definedName>
    <definedName name="_xlnm.Print_Area" localSheetId="4">'TIER 3- 30 &amp; None'!$A$1:$I$53</definedName>
    <definedName name="_xlnm.Print_Area" localSheetId="5">'TIER 4 - 100 &amp; $12M'!$A$1:$I$166</definedName>
    <definedName name="_xlnm.Print_Area" localSheetId="6">'TIER 5 - $37M &amp; Maint Jobs'!$A$1:$I$72</definedName>
    <definedName name="_xlnm.Print_Area" localSheetId="10">'Tier 6 - 50 &amp; $106M'!$A$1:$J$173</definedName>
    <definedName name="_xlnm.Print_Area" localSheetId="9">'TIER 6 - 75 &amp; $10M'!$A$1:$J$171</definedName>
  </definedNames>
  <calcPr calcId="162913"/>
</workbook>
</file>

<file path=xl/calcChain.xml><?xml version="1.0" encoding="utf-8"?>
<calcChain xmlns="http://schemas.openxmlformats.org/spreadsheetml/2006/main">
  <c r="F139" i="27" l="1"/>
  <c r="F146" i="27" s="1"/>
  <c r="G146" i="27" s="1"/>
  <c r="F147" i="27"/>
  <c r="G147" i="27" s="1"/>
  <c r="F127" i="27"/>
  <c r="F117" i="27"/>
  <c r="F121" i="27" s="1"/>
  <c r="F119" i="27"/>
  <c r="G119" i="27" s="1"/>
  <c r="F109" i="27"/>
  <c r="F112" i="27" s="1"/>
  <c r="G112" i="27" s="1"/>
  <c r="G92" i="27"/>
  <c r="H94" i="27" s="1"/>
  <c r="F87" i="27"/>
  <c r="G89" i="27" s="1"/>
  <c r="F83" i="27"/>
  <c r="G96" i="27"/>
  <c r="H74" i="27"/>
  <c r="H67" i="27"/>
  <c r="H62" i="27"/>
  <c r="H61" i="27"/>
  <c r="H56" i="27"/>
  <c r="H50" i="27"/>
  <c r="H40" i="27"/>
  <c r="G40" i="27"/>
  <c r="F40" i="27"/>
  <c r="E40" i="27"/>
  <c r="D40" i="27"/>
  <c r="D25" i="27"/>
  <c r="H17" i="27"/>
  <c r="E25" i="27" s="1"/>
  <c r="H25" i="27" s="1"/>
  <c r="H43" i="11"/>
  <c r="G43" i="11"/>
  <c r="F43" i="11"/>
  <c r="E43" i="11"/>
  <c r="D43" i="11"/>
  <c r="H39" i="12"/>
  <c r="G39" i="12"/>
  <c r="F39" i="12"/>
  <c r="E39" i="12"/>
  <c r="D39" i="12"/>
  <c r="H41" i="22"/>
  <c r="G41" i="22"/>
  <c r="F41" i="22"/>
  <c r="E41" i="22"/>
  <c r="D41" i="22"/>
  <c r="H39" i="13"/>
  <c r="G39" i="13"/>
  <c r="F39" i="13"/>
  <c r="E39" i="13"/>
  <c r="D39" i="13"/>
  <c r="I23" i="16"/>
  <c r="I23" i="17"/>
  <c r="G60" i="26"/>
  <c r="G59" i="26"/>
  <c r="H61" i="26"/>
  <c r="F54" i="26"/>
  <c r="G56" i="26" s="1"/>
  <c r="F50" i="26"/>
  <c r="G63" i="26" s="1"/>
  <c r="H42" i="26"/>
  <c r="H36" i="26"/>
  <c r="H31" i="26"/>
  <c r="H30" i="26"/>
  <c r="H25" i="26"/>
  <c r="H19" i="26"/>
  <c r="F102" i="25"/>
  <c r="F107" i="25"/>
  <c r="G107" i="25"/>
  <c r="F90" i="25"/>
  <c r="F95" i="25" s="1"/>
  <c r="G95" i="25" s="1"/>
  <c r="F80" i="25"/>
  <c r="F84" i="25" s="1"/>
  <c r="G84" i="25" s="1"/>
  <c r="F72" i="25"/>
  <c r="F73" i="25" s="1"/>
  <c r="G73" i="25" s="1"/>
  <c r="G60" i="25"/>
  <c r="G59" i="25"/>
  <c r="H61" i="25" s="1"/>
  <c r="F54" i="25"/>
  <c r="G56" i="25" s="1"/>
  <c r="F50" i="25"/>
  <c r="G63" i="25"/>
  <c r="H42" i="25"/>
  <c r="H36" i="25"/>
  <c r="H31" i="25"/>
  <c r="H30" i="25"/>
  <c r="H25" i="25"/>
  <c r="H19" i="25"/>
  <c r="G96" i="16"/>
  <c r="H98" i="16"/>
  <c r="G91" i="8"/>
  <c r="G90" i="22"/>
  <c r="G93" i="11"/>
  <c r="F87" i="11"/>
  <c r="G89" i="11"/>
  <c r="G97" i="17"/>
  <c r="G96" i="17"/>
  <c r="H98" i="17" s="1"/>
  <c r="F52" i="23"/>
  <c r="G54" i="23"/>
  <c r="G57" i="23"/>
  <c r="H59" i="23"/>
  <c r="F53" i="23"/>
  <c r="F48" i="23"/>
  <c r="G61" i="23" s="1"/>
  <c r="H40" i="23"/>
  <c r="H34" i="23"/>
  <c r="H29" i="23"/>
  <c r="H28" i="23"/>
  <c r="H23" i="23"/>
  <c r="H17" i="23"/>
  <c r="H41" i="23" s="1"/>
  <c r="F84" i="13"/>
  <c r="G86" i="13" s="1"/>
  <c r="G92" i="8"/>
  <c r="G91" i="17"/>
  <c r="H93" i="17" s="1"/>
  <c r="G91" i="16"/>
  <c r="H93" i="16" s="1"/>
  <c r="G144" i="16"/>
  <c r="G147" i="16" s="1"/>
  <c r="H147" i="16" s="1"/>
  <c r="G146" i="16"/>
  <c r="H146" i="16"/>
  <c r="G132" i="16"/>
  <c r="G136" i="16" s="1"/>
  <c r="H136" i="16" s="1"/>
  <c r="G133" i="16"/>
  <c r="H133" i="16" s="1"/>
  <c r="G121" i="16"/>
  <c r="G122" i="16"/>
  <c r="H122" i="16"/>
  <c r="G126" i="16"/>
  <c r="H126" i="16" s="1"/>
  <c r="G114" i="16"/>
  <c r="G87" i="16"/>
  <c r="H100" i="16"/>
  <c r="H80" i="16"/>
  <c r="H74" i="16"/>
  <c r="H69" i="16"/>
  <c r="H68" i="16"/>
  <c r="H63" i="16"/>
  <c r="H57" i="16"/>
  <c r="I81" i="16" s="1"/>
  <c r="E107" i="16" s="1"/>
  <c r="I107" i="16" s="1"/>
  <c r="J107" i="16" s="1"/>
  <c r="I16" i="16"/>
  <c r="F25" i="16" s="1"/>
  <c r="H57" i="17"/>
  <c r="H80" i="17"/>
  <c r="H74" i="17"/>
  <c r="I81" i="17" s="1"/>
  <c r="E107" i="17" s="1"/>
  <c r="I107" i="17" s="1"/>
  <c r="J107" i="17" s="1"/>
  <c r="H69" i="17"/>
  <c r="H68" i="17"/>
  <c r="H63" i="17"/>
  <c r="F142" i="11"/>
  <c r="F143" i="11" s="1"/>
  <c r="G143" i="11" s="1"/>
  <c r="F130" i="11"/>
  <c r="F120" i="11"/>
  <c r="F123" i="11" s="1"/>
  <c r="G123" i="11" s="1"/>
  <c r="F112" i="11"/>
  <c r="F113" i="11" s="1"/>
  <c r="G113" i="11" s="1"/>
  <c r="G92" i="11"/>
  <c r="F83" i="11"/>
  <c r="G96" i="11" s="1"/>
  <c r="H74" i="11"/>
  <c r="H68" i="11"/>
  <c r="H63" i="11"/>
  <c r="H62" i="11"/>
  <c r="H57" i="11"/>
  <c r="H75" i="11" s="1"/>
  <c r="D102" i="11" s="1"/>
  <c r="H102" i="11" s="1"/>
  <c r="I102" i="11" s="1"/>
  <c r="H51" i="11"/>
  <c r="H17" i="11"/>
  <c r="E27" i="11"/>
  <c r="F27" i="11" s="1"/>
  <c r="H56" i="22"/>
  <c r="H53" i="13"/>
  <c r="H55" i="8"/>
  <c r="F140" i="22"/>
  <c r="F149" i="22" s="1"/>
  <c r="G149" i="22" s="1"/>
  <c r="F142" i="22"/>
  <c r="G142" i="22" s="1"/>
  <c r="F128" i="22"/>
  <c r="F129" i="22"/>
  <c r="G129" i="22" s="1"/>
  <c r="F118" i="22"/>
  <c r="F119" i="22" s="1"/>
  <c r="G119" i="22" s="1"/>
  <c r="F110" i="22"/>
  <c r="F113" i="22" s="1"/>
  <c r="G113" i="22" s="1"/>
  <c r="F112" i="22"/>
  <c r="G112" i="22" s="1"/>
  <c r="G89" i="22"/>
  <c r="H91" i="22" s="1"/>
  <c r="I94" i="22" s="1"/>
  <c r="G86" i="22"/>
  <c r="F80" i="22"/>
  <c r="G93" i="22" s="1"/>
  <c r="H73" i="22"/>
  <c r="H67" i="22"/>
  <c r="H62" i="22"/>
  <c r="H61" i="22"/>
  <c r="H50" i="22"/>
  <c r="D26" i="22"/>
  <c r="H17" i="22"/>
  <c r="E26" i="22" s="1"/>
  <c r="E27" i="22" s="1"/>
  <c r="H73" i="8"/>
  <c r="H71" i="13"/>
  <c r="G89" i="13"/>
  <c r="H91" i="13" s="1"/>
  <c r="H48" i="13"/>
  <c r="F86" i="8"/>
  <c r="H49" i="8"/>
  <c r="G87" i="17"/>
  <c r="H100" i="17"/>
  <c r="F87" i="8"/>
  <c r="F82" i="8"/>
  <c r="G95" i="8" s="1"/>
  <c r="H66" i="8"/>
  <c r="H61" i="8"/>
  <c r="H60" i="8"/>
  <c r="F39" i="8"/>
  <c r="G39" i="8"/>
  <c r="H39" i="8"/>
  <c r="E39" i="8"/>
  <c r="D39" i="8"/>
  <c r="H64" i="13"/>
  <c r="H59" i="13"/>
  <c r="H58" i="13"/>
  <c r="I16" i="17"/>
  <c r="F25" i="17" s="1"/>
  <c r="D24" i="12"/>
  <c r="D24" i="13"/>
  <c r="D24" i="8"/>
  <c r="H17" i="13"/>
  <c r="E24" i="13" s="1"/>
  <c r="G144" i="17"/>
  <c r="G147" i="17" s="1"/>
  <c r="H147" i="17" s="1"/>
  <c r="G121" i="17"/>
  <c r="G122" i="17" s="1"/>
  <c r="H122" i="17" s="1"/>
  <c r="G126" i="17"/>
  <c r="H126" i="17" s="1"/>
  <c r="G114" i="17"/>
  <c r="G117" i="17" s="1"/>
  <c r="H117" i="17" s="1"/>
  <c r="G17" i="8"/>
  <c r="E24" i="8" s="1"/>
  <c r="F80" i="13"/>
  <c r="G93" i="13"/>
  <c r="G17" i="12"/>
  <c r="G132" i="17"/>
  <c r="G135" i="17" s="1"/>
  <c r="H135" i="17" s="1"/>
  <c r="G133" i="17"/>
  <c r="H133" i="17"/>
  <c r="F109" i="25"/>
  <c r="G109" i="25" s="1"/>
  <c r="F106" i="25"/>
  <c r="G106" i="25" s="1"/>
  <c r="F145" i="22"/>
  <c r="G145" i="22" s="1"/>
  <c r="F144" i="22"/>
  <c r="G144" i="22"/>
  <c r="F92" i="25"/>
  <c r="G92" i="25" s="1"/>
  <c r="G138" i="17"/>
  <c r="H138" i="17"/>
  <c r="F147" i="22"/>
  <c r="G147" i="22" s="1"/>
  <c r="G139" i="16"/>
  <c r="H139" i="16" s="1"/>
  <c r="G152" i="17"/>
  <c r="H152" i="17" s="1"/>
  <c r="G151" i="16"/>
  <c r="H151" i="16" s="1"/>
  <c r="F141" i="27"/>
  <c r="G141" i="27"/>
  <c r="F148" i="27"/>
  <c r="G148" i="27" s="1"/>
  <c r="F149" i="27"/>
  <c r="G149" i="27"/>
  <c r="F145" i="27"/>
  <c r="G145" i="27" s="1"/>
  <c r="F144" i="27"/>
  <c r="G144" i="27" s="1"/>
  <c r="F143" i="27"/>
  <c r="G143" i="27"/>
  <c r="F150" i="22"/>
  <c r="G150" i="22" s="1"/>
  <c r="F132" i="22"/>
  <c r="G132" i="22"/>
  <c r="F135" i="22"/>
  <c r="G135" i="22" s="1"/>
  <c r="F142" i="27"/>
  <c r="G142" i="27" s="1"/>
  <c r="G121" i="27"/>
  <c r="F140" i="27"/>
  <c r="G140" i="27" s="1"/>
  <c r="G134" i="16"/>
  <c r="H134" i="16"/>
  <c r="G139" i="17"/>
  <c r="H139" i="17" s="1"/>
  <c r="G134" i="17"/>
  <c r="H134" i="17" s="1"/>
  <c r="F104" i="25"/>
  <c r="G104" i="25" s="1"/>
  <c r="F108" i="25"/>
  <c r="G108" i="25" s="1"/>
  <c r="F112" i="25"/>
  <c r="G112" i="25" s="1"/>
  <c r="F105" i="25"/>
  <c r="G105" i="25" s="1"/>
  <c r="F103" i="25"/>
  <c r="G103" i="25"/>
  <c r="F110" i="25"/>
  <c r="G110" i="25" s="1"/>
  <c r="F111" i="25"/>
  <c r="G111" i="25"/>
  <c r="F93" i="25"/>
  <c r="G93" i="25" s="1"/>
  <c r="F133" i="11"/>
  <c r="G133" i="11" s="1"/>
  <c r="G138" i="16"/>
  <c r="H138" i="16"/>
  <c r="G125" i="16"/>
  <c r="H125" i="16" s="1"/>
  <c r="G124" i="16"/>
  <c r="H124" i="16" s="1"/>
  <c r="F129" i="27"/>
  <c r="G129" i="27" s="1"/>
  <c r="F111" i="27"/>
  <c r="G111" i="27"/>
  <c r="F132" i="27"/>
  <c r="G132" i="27" s="1"/>
  <c r="F133" i="27"/>
  <c r="G133" i="27" s="1"/>
  <c r="F110" i="27"/>
  <c r="G110" i="27"/>
  <c r="I113" i="27" s="1"/>
  <c r="G145" i="16"/>
  <c r="H145" i="16"/>
  <c r="G148" i="16"/>
  <c r="H148" i="16" s="1"/>
  <c r="G149" i="16"/>
  <c r="H149" i="16" s="1"/>
  <c r="G154" i="16"/>
  <c r="H154" i="16"/>
  <c r="G123" i="16"/>
  <c r="H123" i="16"/>
  <c r="G153" i="16"/>
  <c r="H153" i="16" s="1"/>
  <c r="G152" i="16"/>
  <c r="H152" i="16" s="1"/>
  <c r="G150" i="16"/>
  <c r="H150" i="16"/>
  <c r="G154" i="17"/>
  <c r="H154" i="17" s="1"/>
  <c r="G137" i="17"/>
  <c r="H137" i="17" s="1"/>
  <c r="G136" i="17"/>
  <c r="H136" i="17" s="1"/>
  <c r="I25" i="17"/>
  <c r="E25" i="13" l="1"/>
  <c r="H25" i="13" s="1"/>
  <c r="F24" i="13"/>
  <c r="H24" i="13"/>
  <c r="G25" i="16"/>
  <c r="F26" i="16"/>
  <c r="G88" i="8"/>
  <c r="I96" i="8" s="1"/>
  <c r="J155" i="16"/>
  <c r="J101" i="17"/>
  <c r="G116" i="17"/>
  <c r="H116" i="17" s="1"/>
  <c r="G115" i="17"/>
  <c r="H115" i="17" s="1"/>
  <c r="J127" i="16"/>
  <c r="G137" i="16"/>
  <c r="H137" i="16" s="1"/>
  <c r="J140" i="16" s="1"/>
  <c r="F97" i="25"/>
  <c r="G97" i="25" s="1"/>
  <c r="G145" i="17"/>
  <c r="H145" i="17" s="1"/>
  <c r="F118" i="27"/>
  <c r="G118" i="27" s="1"/>
  <c r="F122" i="22"/>
  <c r="G122" i="22" s="1"/>
  <c r="F144" i="11"/>
  <c r="G144" i="11" s="1"/>
  <c r="F141" i="22"/>
  <c r="G141" i="22" s="1"/>
  <c r="F91" i="25"/>
  <c r="G91" i="25" s="1"/>
  <c r="F120" i="22"/>
  <c r="G120" i="22" s="1"/>
  <c r="F148" i="22"/>
  <c r="G148" i="22" s="1"/>
  <c r="H94" i="11"/>
  <c r="I97" i="11" s="1"/>
  <c r="I62" i="23"/>
  <c r="I64" i="23" s="1"/>
  <c r="H43" i="25"/>
  <c r="I64" i="25"/>
  <c r="I97" i="27"/>
  <c r="G146" i="17"/>
  <c r="H146" i="17" s="1"/>
  <c r="G151" i="17"/>
  <c r="H151" i="17" s="1"/>
  <c r="F82" i="25"/>
  <c r="G82" i="25" s="1"/>
  <c r="F74" i="25"/>
  <c r="G74" i="25" s="1"/>
  <c r="F121" i="22"/>
  <c r="G121" i="22" s="1"/>
  <c r="F81" i="25"/>
  <c r="G81" i="25" s="1"/>
  <c r="I86" i="25" s="1"/>
  <c r="I114" i="25" s="1"/>
  <c r="I116" i="25" s="1"/>
  <c r="F83" i="25"/>
  <c r="G83" i="25" s="1"/>
  <c r="F94" i="25"/>
  <c r="G94" i="25" s="1"/>
  <c r="G135" i="16"/>
  <c r="H135" i="16" s="1"/>
  <c r="E28" i="11"/>
  <c r="G148" i="17"/>
  <c r="H148" i="17" s="1"/>
  <c r="F123" i="22"/>
  <c r="G123" i="22" s="1"/>
  <c r="F143" i="22"/>
  <c r="G143" i="22" s="1"/>
  <c r="F151" i="11"/>
  <c r="G151" i="11" s="1"/>
  <c r="F146" i="22"/>
  <c r="G146" i="22" s="1"/>
  <c r="F85" i="25"/>
  <c r="G85" i="25" s="1"/>
  <c r="F114" i="11"/>
  <c r="G114" i="11" s="1"/>
  <c r="F147" i="11"/>
  <c r="G147" i="11" s="1"/>
  <c r="H93" i="8"/>
  <c r="F75" i="25"/>
  <c r="G75" i="25" s="1"/>
  <c r="I76" i="25" s="1"/>
  <c r="F96" i="25"/>
  <c r="G96" i="25" s="1"/>
  <c r="I150" i="27"/>
  <c r="H27" i="22"/>
  <c r="E28" i="22"/>
  <c r="F27" i="22"/>
  <c r="G115" i="16"/>
  <c r="H115" i="16" s="1"/>
  <c r="G116" i="16"/>
  <c r="H116" i="16" s="1"/>
  <c r="G117" i="16"/>
  <c r="H117" i="16" s="1"/>
  <c r="F26" i="17"/>
  <c r="G25" i="17"/>
  <c r="H26" i="22"/>
  <c r="E26" i="27"/>
  <c r="F25" i="27"/>
  <c r="I25" i="16"/>
  <c r="H27" i="11"/>
  <c r="F26" i="22"/>
  <c r="F115" i="11"/>
  <c r="G115" i="11" s="1"/>
  <c r="I151" i="22"/>
  <c r="H24" i="8"/>
  <c r="F24" i="8"/>
  <c r="H72" i="13"/>
  <c r="D100" i="13" s="1"/>
  <c r="H100" i="13" s="1"/>
  <c r="I100" i="13" s="1"/>
  <c r="I94" i="13"/>
  <c r="F122" i="27"/>
  <c r="G122" i="27" s="1"/>
  <c r="G153" i="17"/>
  <c r="H153" i="17" s="1"/>
  <c r="G150" i="17"/>
  <c r="H150" i="17" s="1"/>
  <c r="G149" i="17"/>
  <c r="H149" i="17" s="1"/>
  <c r="H74" i="22"/>
  <c r="D100" i="22" s="1"/>
  <c r="H100" i="22" s="1"/>
  <c r="I100" i="22" s="1"/>
  <c r="F134" i="11"/>
  <c r="G134" i="11" s="1"/>
  <c r="F131" i="11"/>
  <c r="G131" i="11" s="1"/>
  <c r="H75" i="27"/>
  <c r="D102" i="27" s="1"/>
  <c r="H102" i="27" s="1"/>
  <c r="I102" i="27" s="1"/>
  <c r="I113" i="25"/>
  <c r="G124" i="17"/>
  <c r="H124" i="17" s="1"/>
  <c r="J140" i="17"/>
  <c r="F134" i="22"/>
  <c r="G134" i="22" s="1"/>
  <c r="F130" i="22"/>
  <c r="G130" i="22" s="1"/>
  <c r="F133" i="22"/>
  <c r="G133" i="22" s="1"/>
  <c r="I136" i="22" s="1"/>
  <c r="G123" i="17"/>
  <c r="H123" i="17" s="1"/>
  <c r="G125" i="17"/>
  <c r="H125" i="17" s="1"/>
  <c r="H74" i="8"/>
  <c r="D101" i="8" s="1"/>
  <c r="H101" i="8" s="1"/>
  <c r="I101" i="8" s="1"/>
  <c r="F111" i="22"/>
  <c r="G111" i="22" s="1"/>
  <c r="I114" i="22" s="1"/>
  <c r="I64" i="26"/>
  <c r="I66" i="26" s="1"/>
  <c r="G26" i="16"/>
  <c r="F25" i="13"/>
  <c r="E26" i="13"/>
  <c r="F145" i="11"/>
  <c r="G145" i="11" s="1"/>
  <c r="F149" i="11"/>
  <c r="G149" i="11" s="1"/>
  <c r="F148" i="11"/>
  <c r="G148" i="11" s="1"/>
  <c r="F152" i="11"/>
  <c r="G152" i="11" s="1"/>
  <c r="F146" i="11"/>
  <c r="G146" i="11" s="1"/>
  <c r="F150" i="11"/>
  <c r="G150" i="11" s="1"/>
  <c r="J101" i="16"/>
  <c r="E25" i="8"/>
  <c r="F131" i="22"/>
  <c r="G131" i="22" s="1"/>
  <c r="F120" i="27"/>
  <c r="G120" i="27" s="1"/>
  <c r="I123" i="27" s="1"/>
  <c r="I98" i="25"/>
  <c r="E24" i="12"/>
  <c r="F24" i="12"/>
  <c r="H43" i="26"/>
  <c r="F134" i="27"/>
  <c r="G134" i="27" s="1"/>
  <c r="F131" i="27"/>
  <c r="G131" i="27" s="1"/>
  <c r="F130" i="27"/>
  <c r="G130" i="27" s="1"/>
  <c r="F128" i="27"/>
  <c r="G128" i="27" s="1"/>
  <c r="F122" i="11"/>
  <c r="G122" i="11" s="1"/>
  <c r="F121" i="11"/>
  <c r="G121" i="11" s="1"/>
  <c r="F125" i="11"/>
  <c r="G125" i="11" s="1"/>
  <c r="F124" i="11"/>
  <c r="G124" i="11" s="1"/>
  <c r="F137" i="11"/>
  <c r="G137" i="11" s="1"/>
  <c r="F136" i="11"/>
  <c r="G136" i="11" s="1"/>
  <c r="F135" i="11"/>
  <c r="G135" i="11" s="1"/>
  <c r="F132" i="11"/>
  <c r="G132" i="11" s="1"/>
  <c r="F28" i="11" l="1"/>
  <c r="E29" i="11"/>
  <c r="I138" i="11"/>
  <c r="J155" i="17"/>
  <c r="I124" i="22"/>
  <c r="I153" i="11"/>
  <c r="J127" i="17"/>
  <c r="I116" i="11"/>
  <c r="H28" i="11"/>
  <c r="J117" i="17"/>
  <c r="J160" i="17" s="1"/>
  <c r="F27" i="16"/>
  <c r="I26" i="16"/>
  <c r="E25" i="12"/>
  <c r="H24" i="12"/>
  <c r="I135" i="27"/>
  <c r="I151" i="27" s="1"/>
  <c r="F28" i="22"/>
  <c r="H28" i="22"/>
  <c r="E29" i="22"/>
  <c r="F26" i="27"/>
  <c r="H26" i="27"/>
  <c r="E27" i="27"/>
  <c r="I152" i="22"/>
  <c r="J117" i="16"/>
  <c r="J162" i="16" s="1"/>
  <c r="H25" i="8"/>
  <c r="F25" i="8"/>
  <c r="E26" i="8"/>
  <c r="E27" i="13"/>
  <c r="H26" i="13"/>
  <c r="F26" i="13"/>
  <c r="I26" i="17"/>
  <c r="G26" i="17"/>
  <c r="F27" i="17"/>
  <c r="I126" i="11"/>
  <c r="I154" i="11" s="1"/>
  <c r="I27" i="16" l="1"/>
  <c r="G27" i="16"/>
  <c r="F28" i="16"/>
  <c r="H29" i="11"/>
  <c r="F29" i="11"/>
  <c r="E30" i="11"/>
  <c r="F27" i="27"/>
  <c r="H27" i="27"/>
  <c r="E28" i="27"/>
  <c r="E28" i="13"/>
  <c r="F27" i="13"/>
  <c r="H27" i="13"/>
  <c r="I27" i="17"/>
  <c r="F28" i="17"/>
  <c r="G27" i="17"/>
  <c r="E27" i="8"/>
  <c r="H26" i="8"/>
  <c r="F26" i="8"/>
  <c r="H25" i="12"/>
  <c r="F25" i="12"/>
  <c r="E26" i="12"/>
  <c r="E30" i="22"/>
  <c r="F29" i="22"/>
  <c r="H29" i="22"/>
  <c r="F29" i="16" l="1"/>
  <c r="G28" i="16"/>
  <c r="I28" i="16"/>
  <c r="E31" i="11"/>
  <c r="H30" i="11"/>
  <c r="F30" i="11"/>
  <c r="E31" i="22"/>
  <c r="H30" i="22"/>
  <c r="F30" i="22"/>
  <c r="E28" i="8"/>
  <c r="F27" i="8"/>
  <c r="H27" i="8"/>
  <c r="F28" i="27"/>
  <c r="H28" i="27"/>
  <c r="E29" i="27"/>
  <c r="G28" i="17"/>
  <c r="F29" i="17"/>
  <c r="I28" i="17"/>
  <c r="H28" i="13"/>
  <c r="E29" i="13"/>
  <c r="F28" i="13"/>
  <c r="E27" i="12"/>
  <c r="F26" i="12"/>
  <c r="H26" i="12"/>
  <c r="F31" i="11" l="1"/>
  <c r="E32" i="11"/>
  <c r="H31" i="11"/>
  <c r="I29" i="16"/>
  <c r="G29" i="16"/>
  <c r="F30" i="16"/>
  <c r="H28" i="8"/>
  <c r="E29" i="8"/>
  <c r="F28" i="8"/>
  <c r="G29" i="17"/>
  <c r="F30" i="17"/>
  <c r="I29" i="17"/>
  <c r="E32" i="22"/>
  <c r="F31" i="22"/>
  <c r="H31" i="22"/>
  <c r="H29" i="27"/>
  <c r="F29" i="27"/>
  <c r="E30" i="27"/>
  <c r="E28" i="12"/>
  <c r="F27" i="12"/>
  <c r="H27" i="12"/>
  <c r="H29" i="13"/>
  <c r="F29" i="13"/>
  <c r="E30" i="13"/>
  <c r="I30" i="16" l="1"/>
  <c r="F31" i="16"/>
  <c r="G30" i="16"/>
  <c r="E33" i="11"/>
  <c r="F32" i="11"/>
  <c r="H32" i="11"/>
  <c r="F29" i="8"/>
  <c r="E30" i="8"/>
  <c r="H29" i="8"/>
  <c r="F32" i="22"/>
  <c r="H32" i="22"/>
  <c r="I33" i="22" s="1"/>
  <c r="I102" i="22" s="1"/>
  <c r="I154" i="22" s="1"/>
  <c r="E33" i="22"/>
  <c r="H28" i="12"/>
  <c r="E29" i="12"/>
  <c r="F28" i="12"/>
  <c r="F30" i="13"/>
  <c r="H30" i="13"/>
  <c r="I31" i="13" s="1"/>
  <c r="I102" i="13" s="1"/>
  <c r="E31" i="13"/>
  <c r="E31" i="27"/>
  <c r="H30" i="27"/>
  <c r="F30" i="27"/>
  <c r="G30" i="17"/>
  <c r="F31" i="17"/>
  <c r="I30" i="17"/>
  <c r="G31" i="16" l="1"/>
  <c r="F32" i="16"/>
  <c r="I31" i="16"/>
  <c r="H33" i="11"/>
  <c r="I34" i="11" s="1"/>
  <c r="I104" i="11" s="1"/>
  <c r="I156" i="11" s="1"/>
  <c r="F33" i="11"/>
  <c r="E34" i="11"/>
  <c r="F31" i="27"/>
  <c r="H31" i="27"/>
  <c r="I32" i="27" s="1"/>
  <c r="I153" i="27" s="1"/>
  <c r="I31" i="17"/>
  <c r="G31" i="17"/>
  <c r="F32" i="17"/>
  <c r="F30" i="8"/>
  <c r="H30" i="8"/>
  <c r="I31" i="8" s="1"/>
  <c r="I103" i="8" s="1"/>
  <c r="E31" i="8"/>
  <c r="E32" i="27"/>
  <c r="F29" i="12"/>
  <c r="E30" i="12"/>
  <c r="H29" i="12"/>
  <c r="F33" i="16" l="1"/>
  <c r="G32" i="16"/>
  <c r="I32" i="16"/>
  <c r="H30" i="12"/>
  <c r="H31" i="12" s="1"/>
  <c r="I42" i="12" s="1"/>
  <c r="F30" i="12"/>
  <c r="E31" i="12"/>
  <c r="F33" i="17"/>
  <c r="I32" i="17"/>
  <c r="G32" i="17"/>
  <c r="I33" i="16" l="1"/>
  <c r="G33" i="16"/>
  <c r="F34" i="16"/>
  <c r="F35" i="16"/>
  <c r="I33" i="17"/>
  <c r="F34" i="17"/>
  <c r="G33" i="17"/>
  <c r="F35" i="17"/>
  <c r="I34" i="16" l="1"/>
  <c r="J35" i="16" s="1"/>
  <c r="J108" i="16" s="1"/>
  <c r="J166" i="16" s="1"/>
  <c r="G34" i="16"/>
  <c r="G34" i="17"/>
  <c r="I34" i="17"/>
  <c r="J35" i="17" s="1"/>
  <c r="J108" i="17" s="1"/>
  <c r="J163" i="17" s="1"/>
</calcChain>
</file>

<file path=xl/sharedStrings.xml><?xml version="1.0" encoding="utf-8"?>
<sst xmlns="http://schemas.openxmlformats.org/spreadsheetml/2006/main" count="2004" uniqueCount="543">
  <si>
    <t xml:space="preserve">I. </t>
  </si>
  <si>
    <t>A.</t>
  </si>
  <si>
    <t xml:space="preserve">Assumptions are as follows - </t>
  </si>
  <si>
    <t>Employees</t>
  </si>
  <si>
    <t>Payroll</t>
  </si>
  <si>
    <t>Total</t>
  </si>
  <si>
    <t>B.</t>
  </si>
  <si>
    <t>II.</t>
  </si>
  <si>
    <t xml:space="preserve">A. </t>
  </si>
  <si>
    <t>1.</t>
  </si>
  <si>
    <t>Hourly Wage</t>
  </si>
  <si>
    <t>Comp %</t>
  </si>
  <si>
    <t>Annual</t>
  </si>
  <si>
    <t>60% NAW</t>
  </si>
  <si>
    <t>75% NAW</t>
  </si>
  <si>
    <t>100% NAW</t>
  </si>
  <si>
    <t>125% NAW</t>
  </si>
  <si>
    <t>Hourly</t>
  </si>
  <si>
    <t>Comp Credit</t>
  </si>
  <si>
    <t>State Sales Tax Rate</t>
  </si>
  <si>
    <t>TOTAL SALES TAX RATE</t>
  </si>
  <si>
    <t>x</t>
  </si>
  <si>
    <t>=</t>
  </si>
  <si>
    <t>C.</t>
  </si>
  <si>
    <t xml:space="preserve">Year 1 </t>
  </si>
  <si>
    <t xml:space="preserve">Year 2 </t>
  </si>
  <si>
    <t xml:space="preserve">Year 3 </t>
  </si>
  <si>
    <t xml:space="preserve">Year 4 </t>
  </si>
  <si>
    <t xml:space="preserve">Year 5 </t>
  </si>
  <si>
    <t xml:space="preserve">Year 6 </t>
  </si>
  <si>
    <t xml:space="preserve">Year 7 </t>
  </si>
  <si>
    <t>Nebraska Advantage - TIER 1</t>
  </si>
  <si>
    <t>Minimum 10 New Jobs &amp; $1 Million Investment - Eligible Businesses</t>
  </si>
  <si>
    <t>Potential Tax Credits and Refunds</t>
  </si>
  <si>
    <t>Nebraska Advantage - TIER 2</t>
  </si>
  <si>
    <t>Minimum 30 New Jobs &amp; $3 Million Investment</t>
  </si>
  <si>
    <t>Nebraska Advantage - TIER 3</t>
  </si>
  <si>
    <t>Minimum 30 New Jobs and No Investment</t>
  </si>
  <si>
    <t>Potential Tax Credits</t>
  </si>
  <si>
    <t>(a)</t>
  </si>
  <si>
    <t>(b)</t>
  </si>
  <si>
    <t xml:space="preserve">Amount of </t>
  </si>
  <si>
    <t>Tax Exemption</t>
  </si>
  <si>
    <t>YEAR 1</t>
  </si>
  <si>
    <t>YEAR 2</t>
  </si>
  <si>
    <t>YEAR 3</t>
  </si>
  <si>
    <t>YEAR 4</t>
  </si>
  <si>
    <t>YEAR 5</t>
  </si>
  <si>
    <t>Estimated Total Tax Exemption 5-Year Property</t>
  </si>
  <si>
    <t>YEAR 6</t>
  </si>
  <si>
    <t>YEAR 7</t>
  </si>
  <si>
    <t>Estimated Total Tax Exemption 7-Year Property</t>
  </si>
  <si>
    <t>YEAR 8</t>
  </si>
  <si>
    <t>YEAR 9</t>
  </si>
  <si>
    <t>YEAR 10</t>
  </si>
  <si>
    <t>Estimated Total Tax Exemption 10-Year Property</t>
  </si>
  <si>
    <t>Nebraska Advantage - TIER 5</t>
  </si>
  <si>
    <t>Refund</t>
  </si>
  <si>
    <t>4.</t>
  </si>
  <si>
    <r>
      <t xml:space="preserve">Average Annual Salary </t>
    </r>
    <r>
      <rPr>
        <b/>
        <sz val="10"/>
        <rFont val="Arial"/>
        <family val="2"/>
      </rPr>
      <t>*</t>
    </r>
    <r>
      <rPr>
        <sz val="10"/>
        <rFont val="Arial"/>
        <family val="2"/>
      </rPr>
      <t xml:space="preserve"> :</t>
    </r>
  </si>
  <si>
    <t>Neb Ave Wage</t>
  </si>
  <si>
    <t xml:space="preserve">Local Sales Tax Rate * </t>
  </si>
  <si>
    <t>Sales Tax Refund</t>
  </si>
  <si>
    <t>Project Name</t>
  </si>
  <si>
    <t>Sales Tax</t>
  </si>
  <si>
    <t>Annual Cost-of-Living Increase beginning Year 2</t>
  </si>
  <si>
    <t>Compensation</t>
  </si>
  <si>
    <t>Credit</t>
  </si>
  <si>
    <t>*  Use Table below to determine appropriate Compensation Percentage for each year.</t>
  </si>
  <si>
    <t>and Refunds</t>
  </si>
  <si>
    <t>Tax Credits</t>
  </si>
  <si>
    <t>Tax Credit</t>
  </si>
  <si>
    <t>Comp % *</t>
  </si>
  <si>
    <r>
      <t xml:space="preserve">Comp % </t>
    </r>
    <r>
      <rPr>
        <b/>
        <sz val="11"/>
        <rFont val="Arial"/>
        <family val="2"/>
      </rPr>
      <t>*</t>
    </r>
  </si>
  <si>
    <t>Investment</t>
  </si>
  <si>
    <t>Initial payroll:</t>
  </si>
  <si>
    <t>5-Year</t>
  </si>
  <si>
    <t>7-Year</t>
  </si>
  <si>
    <t>10-Year</t>
  </si>
  <si>
    <t>Annual Wage</t>
  </si>
  <si>
    <t>Douglas</t>
  </si>
  <si>
    <t>Adams</t>
  </si>
  <si>
    <t>Nebraska</t>
  </si>
  <si>
    <t>REQUIRED</t>
  </si>
  <si>
    <t>ANNUAL</t>
  </si>
  <si>
    <t>County</t>
  </si>
  <si>
    <t>Nebraska Super Advantage - Tier 6</t>
  </si>
  <si>
    <r>
      <t>Average Annual Salary</t>
    </r>
    <r>
      <rPr>
        <sz val="10"/>
        <rFont val="Arial"/>
        <family val="2"/>
      </rPr>
      <t>:</t>
    </r>
  </si>
  <si>
    <t xml:space="preserve">Year 8 </t>
  </si>
  <si>
    <t xml:space="preserve">Year 9 </t>
  </si>
  <si>
    <t>Year 10</t>
  </si>
  <si>
    <t>Community</t>
  </si>
  <si>
    <t>Dodge</t>
  </si>
  <si>
    <t>Lincoln</t>
  </si>
  <si>
    <t>Lancaster</t>
  </si>
  <si>
    <t>Sarpy</t>
  </si>
  <si>
    <t>3-Year</t>
  </si>
  <si>
    <t>Compensation Credit:</t>
  </si>
  <si>
    <t>Jefferson</t>
  </si>
  <si>
    <t>Antelope</t>
  </si>
  <si>
    <t>Johnson</t>
  </si>
  <si>
    <t>Arthur</t>
  </si>
  <si>
    <t>Kearney</t>
  </si>
  <si>
    <t>Banner</t>
  </si>
  <si>
    <t>Keith</t>
  </si>
  <si>
    <t>Blaine</t>
  </si>
  <si>
    <t>Keya Paha</t>
  </si>
  <si>
    <t>Boone</t>
  </si>
  <si>
    <t>Kimball</t>
  </si>
  <si>
    <t>Box Butte</t>
  </si>
  <si>
    <t>Knox</t>
  </si>
  <si>
    <t>Boyd</t>
  </si>
  <si>
    <t>Brown</t>
  </si>
  <si>
    <t>Buffalo</t>
  </si>
  <si>
    <t>Logan</t>
  </si>
  <si>
    <t>Burt</t>
  </si>
  <si>
    <t>Loup</t>
  </si>
  <si>
    <t>Butler</t>
  </si>
  <si>
    <t>Cass</t>
  </si>
  <si>
    <t>Madison</t>
  </si>
  <si>
    <t>Cedar</t>
  </si>
  <si>
    <t>Merrick</t>
  </si>
  <si>
    <t>Chase</t>
  </si>
  <si>
    <t>Morrill</t>
  </si>
  <si>
    <t>Cherry</t>
  </si>
  <si>
    <t>Nance</t>
  </si>
  <si>
    <t>Cheyenne</t>
  </si>
  <si>
    <t>Nemaha</t>
  </si>
  <si>
    <t>Clay</t>
  </si>
  <si>
    <t>Nuckolls</t>
  </si>
  <si>
    <t>Colfax</t>
  </si>
  <si>
    <t>Otoe</t>
  </si>
  <si>
    <t>Cuming</t>
  </si>
  <si>
    <t>Pawnee</t>
  </si>
  <si>
    <t>Custer</t>
  </si>
  <si>
    <t>Perkins</t>
  </si>
  <si>
    <t>Dakota</t>
  </si>
  <si>
    <t>Phelps</t>
  </si>
  <si>
    <t>Dawes</t>
  </si>
  <si>
    <t>Pierce</t>
  </si>
  <si>
    <t>Dawson</t>
  </si>
  <si>
    <t>Platte</t>
  </si>
  <si>
    <t>Deuel</t>
  </si>
  <si>
    <t>Polk</t>
  </si>
  <si>
    <t>Dixon</t>
  </si>
  <si>
    <t>Red Willow</t>
  </si>
  <si>
    <t>Richardson</t>
  </si>
  <si>
    <t>Rock</t>
  </si>
  <si>
    <t>Dundy</t>
  </si>
  <si>
    <t>Saline</t>
  </si>
  <si>
    <t>Fillmore</t>
  </si>
  <si>
    <t>Franklin</t>
  </si>
  <si>
    <t>Saunders</t>
  </si>
  <si>
    <t>Frontier</t>
  </si>
  <si>
    <t>Scotts Bluff</t>
  </si>
  <si>
    <t>Furnas</t>
  </si>
  <si>
    <t>Seward</t>
  </si>
  <si>
    <t>Gage</t>
  </si>
  <si>
    <t>Sheridan</t>
  </si>
  <si>
    <t>Garden</t>
  </si>
  <si>
    <t>Sherman</t>
  </si>
  <si>
    <t>Garfield</t>
  </si>
  <si>
    <t>Sioux</t>
  </si>
  <si>
    <t>Gosper</t>
  </si>
  <si>
    <t>Stanton</t>
  </si>
  <si>
    <t>Grant</t>
  </si>
  <si>
    <t>Thayer</t>
  </si>
  <si>
    <t>Greeley</t>
  </si>
  <si>
    <t>Thomas</t>
  </si>
  <si>
    <t>Hall</t>
  </si>
  <si>
    <t>Thurston</t>
  </si>
  <si>
    <t>Hamilton</t>
  </si>
  <si>
    <t>Valley</t>
  </si>
  <si>
    <t>Harlan</t>
  </si>
  <si>
    <t>Washington</t>
  </si>
  <si>
    <t>Hayes</t>
  </si>
  <si>
    <t>Wayne</t>
  </si>
  <si>
    <t>Hitchcock</t>
  </si>
  <si>
    <t>Webster</t>
  </si>
  <si>
    <t>Holt</t>
  </si>
  <si>
    <t>Wheeler</t>
  </si>
  <si>
    <t>Hooker</t>
  </si>
  <si>
    <t>York</t>
  </si>
  <si>
    <t>Howard</t>
  </si>
  <si>
    <t xml:space="preserve">EXAMPLE </t>
  </si>
  <si>
    <t>Mcpherson</t>
  </si>
  <si>
    <t>150% Nebraska Average Wage</t>
  </si>
  <si>
    <t>Required Annual</t>
  </si>
  <si>
    <t>Compensation Credit %</t>
  </si>
  <si>
    <r>
      <t xml:space="preserve">Fill in the </t>
    </r>
    <r>
      <rPr>
        <b/>
        <sz val="10"/>
        <color indexed="9"/>
        <rFont val="Arial Narrow"/>
        <family val="2"/>
      </rPr>
      <t>"Blue"</t>
    </r>
    <r>
      <rPr>
        <b/>
        <sz val="10"/>
        <color indexed="9"/>
        <rFont val="Arial Narrow"/>
        <family val="2"/>
      </rPr>
      <t xml:space="preserve"> values in the table below to determine the "Required Annual Wage" for each community/county you are considering.  Use the "Required Annual Wage by County" tab at the bottom of the page to determine the corresponding Required Annual Wage amount needed below.    SEE EXAMPLE BELOW.</t>
    </r>
  </si>
  <si>
    <t>$</t>
  </si>
  <si>
    <t>Nebraska Average</t>
  </si>
  <si>
    <t xml:space="preserve"> * Source: Nebraska Department of Labor.</t>
  </si>
  <si>
    <t>Super Advantage Tier 6 - Required Annual Wage by County</t>
  </si>
  <si>
    <t>*The required compensation for a county is equal to the higher of (a) 200% of the county average weekly wage and (b) 150% of the state average weekly wage. If the project is located in more than one county, the higher county average weekly wage shall be used to determine the required compensation (see Neb.Rev.Stat. § 77-5719.01).</t>
  </si>
  <si>
    <r>
      <t xml:space="preserve">Source: </t>
    </r>
    <r>
      <rPr>
        <i/>
        <sz val="10"/>
        <rFont val="Arial"/>
        <family val="2"/>
      </rPr>
      <t xml:space="preserve">Historical Employment and Wages in Nebraska, Nebraska Department of Labor (Neb.Rev.Stat. § 77-5712 R.S.Supp. 2006) </t>
    </r>
  </si>
  <si>
    <r>
      <t xml:space="preserve">WAGE </t>
    </r>
    <r>
      <rPr>
        <sz val="11"/>
        <rFont val="Arial"/>
        <family val="2"/>
      </rPr>
      <t>***</t>
    </r>
  </si>
  <si>
    <t>Estimated Total Tax Exemption 3-Year Property</t>
  </si>
  <si>
    <t>Nebraska Factor for 3 Year Property</t>
  </si>
  <si>
    <t>Nebraska Factor for 5 Year Property</t>
  </si>
  <si>
    <t>Nebraska Factor for 7 Year Property</t>
  </si>
  <si>
    <t>Nebraska Factor for 10 Year Property</t>
  </si>
  <si>
    <t>Nebraska Factor for 5 year Property</t>
  </si>
  <si>
    <t>Nebraska Factor for 7 year Property</t>
  </si>
  <si>
    <t>Nebraska Factor for 10 year Property</t>
  </si>
  <si>
    <t>Net Book Value</t>
  </si>
  <si>
    <r>
      <rPr>
        <b/>
        <sz val="11"/>
        <rFont val="Arial"/>
        <family val="2"/>
      </rPr>
      <t>Estimated 15 &amp; 20 Year Personal Property Tax Exemptions (from Worksheet) =</t>
    </r>
    <r>
      <rPr>
        <sz val="9"/>
        <rFont val="Arial"/>
        <family val="2"/>
      </rPr>
      <t xml:space="preserve"> </t>
    </r>
  </si>
  <si>
    <r>
      <t xml:space="preserve">Compensation Credit </t>
    </r>
    <r>
      <rPr>
        <b/>
        <sz val="10"/>
        <rFont val="Arial"/>
        <family val="2"/>
      </rPr>
      <t>- Percent of annual compensation (Medicare wages)</t>
    </r>
  </si>
  <si>
    <t>TOTAL</t>
  </si>
  <si>
    <t>Combined Local &amp; County Property Tax Rate:</t>
  </si>
  <si>
    <t>Required</t>
  </si>
  <si>
    <t>* Current Local Sales &amp; Use Tax Rates can be found at http://www.revenue.ne.gov/question/sales.html</t>
  </si>
  <si>
    <t>Nebraska Factor for 3-4 year Property</t>
  </si>
  <si>
    <t>Recovery (depreciation) Period</t>
  </si>
  <si>
    <t xml:space="preserve">Number of New Employees in Qualifying Year 1:  </t>
  </si>
  <si>
    <t>http://www.irs.gov/publications/p946/ar02.html</t>
  </si>
  <si>
    <t xml:space="preserve">IRS USEFUL LIFE CLASSIFICATION - </t>
  </si>
  <si>
    <r>
      <t xml:space="preserve">Insert Cost of property having a class life </t>
    </r>
    <r>
      <rPr>
        <b/>
        <sz val="9"/>
        <rFont val="Arial"/>
        <family val="2"/>
      </rPr>
      <t xml:space="preserve"> </t>
    </r>
    <r>
      <rPr>
        <b/>
        <u/>
        <sz val="9"/>
        <rFont val="Arial"/>
        <family val="2"/>
      </rPr>
      <t>&lt;</t>
    </r>
    <r>
      <rPr>
        <b/>
        <sz val="9"/>
        <rFont val="Arial"/>
        <family val="2"/>
      </rPr>
      <t xml:space="preserve">  4 </t>
    </r>
    <r>
      <rPr>
        <sz val="9"/>
        <rFont val="Arial"/>
        <family val="2"/>
      </rPr>
      <t>years</t>
    </r>
  </si>
  <si>
    <r>
      <t>Insert Cost of Property having a class life</t>
    </r>
    <r>
      <rPr>
        <b/>
        <sz val="9"/>
        <rFont val="Arial"/>
        <family val="2"/>
      </rPr>
      <t xml:space="preserve"> &gt; 4 </t>
    </r>
    <r>
      <rPr>
        <sz val="9"/>
        <rFont val="Arial"/>
        <family val="2"/>
      </rPr>
      <t>years</t>
    </r>
    <r>
      <rPr>
        <b/>
        <sz val="9"/>
        <rFont val="Arial"/>
        <family val="2"/>
      </rPr>
      <t xml:space="preserve"> </t>
    </r>
    <r>
      <rPr>
        <sz val="9"/>
        <rFont val="Arial"/>
        <family val="2"/>
      </rPr>
      <t>and</t>
    </r>
    <r>
      <rPr>
        <b/>
        <sz val="9"/>
        <rFont val="Arial"/>
        <family val="2"/>
      </rPr>
      <t xml:space="preserve">  &lt; 10 </t>
    </r>
    <r>
      <rPr>
        <sz val="9"/>
        <rFont val="Arial"/>
        <family val="2"/>
      </rPr>
      <t>years</t>
    </r>
    <r>
      <rPr>
        <b/>
        <sz val="9"/>
        <rFont val="Arial"/>
        <family val="2"/>
      </rPr>
      <t xml:space="preserve"> </t>
    </r>
  </si>
  <si>
    <r>
      <t>Insert Cost of Property having a class life</t>
    </r>
    <r>
      <rPr>
        <b/>
        <sz val="9"/>
        <rFont val="Arial"/>
        <family val="2"/>
      </rPr>
      <t xml:space="preserve"> </t>
    </r>
    <r>
      <rPr>
        <b/>
        <u/>
        <sz val="9"/>
        <rFont val="Arial"/>
        <family val="2"/>
      </rPr>
      <t>&gt;</t>
    </r>
    <r>
      <rPr>
        <b/>
        <sz val="9"/>
        <rFont val="Arial"/>
        <family val="2"/>
      </rPr>
      <t xml:space="preserve"> 10 </t>
    </r>
    <r>
      <rPr>
        <sz val="9"/>
        <rFont val="Arial"/>
        <family val="2"/>
      </rPr>
      <t>years</t>
    </r>
    <r>
      <rPr>
        <b/>
        <sz val="9"/>
        <rFont val="Arial"/>
        <family val="2"/>
      </rPr>
      <t xml:space="preserve"> </t>
    </r>
    <r>
      <rPr>
        <sz val="9"/>
        <rFont val="Arial"/>
        <family val="2"/>
      </rPr>
      <t>and</t>
    </r>
    <r>
      <rPr>
        <b/>
        <sz val="9"/>
        <rFont val="Arial"/>
        <family val="2"/>
      </rPr>
      <t xml:space="preserve">  &lt; 16 </t>
    </r>
    <r>
      <rPr>
        <sz val="9"/>
        <rFont val="Arial"/>
        <family val="2"/>
      </rPr>
      <t>years</t>
    </r>
    <r>
      <rPr>
        <b/>
        <sz val="9"/>
        <rFont val="Arial"/>
        <family val="2"/>
      </rPr>
      <t xml:space="preserve"> </t>
    </r>
  </si>
  <si>
    <r>
      <t>Insert Cost of Property having a class life</t>
    </r>
    <r>
      <rPr>
        <b/>
        <sz val="9"/>
        <rFont val="Arial"/>
        <family val="2"/>
      </rPr>
      <t xml:space="preserve"> </t>
    </r>
    <r>
      <rPr>
        <b/>
        <u/>
        <sz val="9"/>
        <rFont val="Arial"/>
        <family val="2"/>
      </rPr>
      <t>&gt;</t>
    </r>
    <r>
      <rPr>
        <b/>
        <sz val="9"/>
        <rFont val="Arial"/>
        <family val="2"/>
      </rPr>
      <t xml:space="preserve"> 16 </t>
    </r>
    <r>
      <rPr>
        <sz val="9"/>
        <rFont val="Arial"/>
        <family val="2"/>
      </rPr>
      <t>years and</t>
    </r>
    <r>
      <rPr>
        <b/>
        <sz val="9"/>
        <rFont val="Arial"/>
        <family val="2"/>
      </rPr>
      <t xml:space="preserve">  &lt; 20 </t>
    </r>
    <r>
      <rPr>
        <sz val="9"/>
        <rFont val="Arial"/>
        <family val="2"/>
      </rPr>
      <t>years</t>
    </r>
    <r>
      <rPr>
        <b/>
        <sz val="9"/>
        <rFont val="Arial"/>
        <family val="2"/>
      </rPr>
      <t xml:space="preserve"> </t>
    </r>
  </si>
  <si>
    <t>http://www.revenue.ne.gov/incentiv/neb_adv/LB895_wage_level.html</t>
  </si>
  <si>
    <t>Real Estate Calculation - Where Business Owns Real Estate</t>
  </si>
  <si>
    <t xml:space="preserve">Initial assumptions about project investment are as follows * </t>
  </si>
  <si>
    <t>Equipment Calculation - Where Business Leases Equipment</t>
  </si>
  <si>
    <t>Real Estate Calculation - Where Business Leases Real Estate</t>
  </si>
  <si>
    <t>Building Construction: (calculates sales tax on materials assumed at 50% construction costs)</t>
  </si>
  <si>
    <t>Initial Building Construction             $</t>
  </si>
  <si>
    <t>Additional Building Construction      $</t>
  </si>
  <si>
    <t>Building Construction Eligible for Sales Tax Credits</t>
  </si>
  <si>
    <t xml:space="preserve"> Value of Additional Investment Made Over 7 years</t>
  </si>
  <si>
    <t>Investment Referenced by Term of Lease; OR</t>
  </si>
  <si>
    <t>Sales Tax Rate Applied to Eligible Investment</t>
  </si>
  <si>
    <t xml:space="preserve">* Nebraska Advantage permits the business to apply the earned tax credits toward: the employer and employee state withholding taxes, </t>
  </si>
  <si>
    <t>local real estate taxes if the business real estate is not included in a local redevelopment plan.</t>
  </si>
  <si>
    <t xml:space="preserve">local and state sales tax, state income and use tax.  Data Center companies may also apply the earned tax credits toward </t>
  </si>
  <si>
    <t>Investment Referenced by Equipment Leasing</t>
  </si>
  <si>
    <t>50% Building Construction Costs Eligible for Sales Tax Credit</t>
  </si>
  <si>
    <t>Equipment Purchases - Where Business Owns Equipment</t>
  </si>
  <si>
    <t>Total Value of Purchased or Constructed Building(s)</t>
  </si>
  <si>
    <t xml:space="preserve">Sales Tax </t>
  </si>
  <si>
    <t>Total Value of Equipment Purchases</t>
  </si>
  <si>
    <t xml:space="preserve">       Additional Real Estate and Equipment Purchases (over 7 years)</t>
  </si>
  <si>
    <t>D.</t>
  </si>
  <si>
    <t>Potential Real Estate Investment Realized Over Max. 10 Year Period</t>
  </si>
  <si>
    <t xml:space="preserve">Equipment Purchases Eligible for Sales Tax Credits        </t>
  </si>
  <si>
    <t>Additional Real Estate and Equipment Purchases (7 years)</t>
  </si>
  <si>
    <t>Real Estate Calculation - Business Owns Real Estate</t>
  </si>
  <si>
    <t>Equipment Purchases - Business Owns Equipment</t>
  </si>
  <si>
    <t>Real Estate Calculation - Business Leases Real Estate</t>
  </si>
  <si>
    <t>Equipment Calculation - Business Leases Equipment</t>
  </si>
  <si>
    <t>III.</t>
  </si>
  <si>
    <t>IV.</t>
  </si>
  <si>
    <t xml:space="preserve">E.         </t>
  </si>
  <si>
    <t>2.  Term of Lease in Months:</t>
  </si>
  <si>
    <t xml:space="preserve">1.  Purchase Price of Building; OR  </t>
  </si>
  <si>
    <t>1.  Monthly Lease Payment:</t>
  </si>
  <si>
    <t xml:space="preserve">1.   Initial Building Construction             </t>
  </si>
  <si>
    <t xml:space="preserve">2.   Additional Building Construction      </t>
  </si>
  <si>
    <t xml:space="preserve">B. </t>
  </si>
  <si>
    <t>E.</t>
  </si>
  <si>
    <t xml:space="preserve">1. Cost of Purchasing or Improving Real Estate                 </t>
  </si>
  <si>
    <t>Investment Tax Credits</t>
  </si>
  <si>
    <t>Equipment Purchases Subject to Sales Tax:</t>
  </si>
  <si>
    <t xml:space="preserve">1.  Cost of Purchasing or Improving Existing Building                 </t>
  </si>
  <si>
    <t>Equipment Purchases Subject to Sales Tax</t>
  </si>
  <si>
    <t xml:space="preserve">1.  Initial Office and Other Equipment          </t>
  </si>
  <si>
    <t xml:space="preserve">2.  Additional Office and Other Equipment    </t>
  </si>
  <si>
    <t xml:space="preserve">2.  Equipment Purchases subject to sales tax            </t>
  </si>
  <si>
    <r>
      <t xml:space="preserve">3.  Equipment Purchases </t>
    </r>
    <r>
      <rPr>
        <u/>
        <sz val="10"/>
        <rFont val="Arial"/>
        <family val="2"/>
      </rPr>
      <t>not</t>
    </r>
    <r>
      <rPr>
        <sz val="10"/>
        <rFont val="Arial"/>
        <family val="2"/>
      </rPr>
      <t xml:space="preserve"> subject to sales tax            </t>
    </r>
  </si>
  <si>
    <t>1.  Purchase Price of Office and Other Equipment</t>
  </si>
  <si>
    <t>3.  Purchase Price of Production Equipment</t>
  </si>
  <si>
    <t>2.  Purchase Price of Used Equipment Brought Into Nebraska</t>
  </si>
  <si>
    <t xml:space="preserve">1.  Initial Office and Other Equipment        </t>
  </si>
  <si>
    <t xml:space="preserve">2.  Additional Office and Other Equipment  </t>
  </si>
  <si>
    <t>2.  Cost of Constructing a New Building</t>
  </si>
  <si>
    <r>
      <t>WAIVER of LIABILITY:</t>
    </r>
    <r>
      <rPr>
        <sz val="8"/>
        <rFont val="Arial"/>
        <family val="2"/>
      </rPr>
      <t xml:space="preserve">  Users of the Nebraska Advantage Benefit Calculator are advised that only the Nebraska Department of Revenue can determine </t>
    </r>
  </si>
  <si>
    <t xml:space="preserve">the financial benefits that may be earned from the projected business activity.  The Nebraska Department of Economic Development and its  </t>
  </si>
  <si>
    <t xml:space="preserve">representatives waive any responsibility for the accuracy of the projections, or receipt of the actual benefits anticipated by the user.  </t>
  </si>
  <si>
    <t xml:space="preserve">Initial Building Construction             </t>
  </si>
  <si>
    <t xml:space="preserve">Additional Building Construction      </t>
  </si>
  <si>
    <t>Initial Office and Other Equipment</t>
  </si>
  <si>
    <t>Additional Office and Other Equipment</t>
  </si>
  <si>
    <t>Exemptions</t>
  </si>
  <si>
    <r>
      <t>WAIVER of LIABILITY:</t>
    </r>
    <r>
      <rPr>
        <sz val="8"/>
        <rFont val="Arial"/>
        <family val="2"/>
      </rPr>
      <t xml:space="preserve">  Users of the Nebraska Advantage Benefit Calculator are advised that only the Nebraska Department of Revenue can determine the financial benefits that </t>
    </r>
  </si>
  <si>
    <t xml:space="preserve">may be earned from the projected business activity.  The Nebraska Department of Economic Development and its representiatves waive any responsibility for the accuracy of the </t>
  </si>
  <si>
    <t xml:space="preserve"> projections, or receipt of the actual benefits anticipated by the user.  </t>
  </si>
  <si>
    <t>*Property Tax</t>
  </si>
  <si>
    <t>`</t>
  </si>
  <si>
    <t xml:space="preserve">ESTIMATED SALES TAX REFUND  </t>
  </si>
  <si>
    <t>ESTIMATED SALES TAX  REFUNDS AND INVESTMENT CREDITS</t>
  </si>
  <si>
    <t xml:space="preserve">ESTIMATED PERSONAL PROPERTY TAX EXEMPTIONS </t>
  </si>
  <si>
    <t xml:space="preserve">  PERSONAL PROPERTY TAX EXEMPTION </t>
  </si>
  <si>
    <t>Nebraska Advantage - TIER 4</t>
  </si>
  <si>
    <t xml:space="preserve">              </t>
  </si>
  <si>
    <t xml:space="preserve"> and Refunds</t>
  </si>
  <si>
    <t>SalesTax</t>
  </si>
  <si>
    <t>V.</t>
  </si>
  <si>
    <t>Personal Property Tax Exemptions:</t>
  </si>
  <si>
    <t xml:space="preserve">      50% Estimated Sales Tax Refund =</t>
  </si>
  <si>
    <t xml:space="preserve">ESTIMATED TAX CREDITS AND REFUNDS  </t>
  </si>
  <si>
    <t>Projected</t>
  </si>
  <si>
    <t xml:space="preserve">              100% Estimated Sales Tax Refund =</t>
  </si>
  <si>
    <t xml:space="preserve">   NEBRASKA ADVANTAGE - TIER 5</t>
  </si>
  <si>
    <t>10% of annual compensation (Medicare wages) paid to all NEW employees over a 10-year period</t>
  </si>
  <si>
    <t xml:space="preserve">                                    NEBRASKA ADVANTAGE - TIER 6</t>
  </si>
  <si>
    <t xml:space="preserve">               ESTIMATED PERSONAL PROPERTY TAX EXEMPTIONS </t>
  </si>
  <si>
    <t xml:space="preserve">         ESTIMATED PERSONAL PROPERTY TAX EXEMPTIONS </t>
  </si>
  <si>
    <t xml:space="preserve"> Sales Tax Refund</t>
  </si>
  <si>
    <t xml:space="preserve">  Investment Credit: </t>
  </si>
  <si>
    <t xml:space="preserve"> PERSONAL PROPERTY TAX EXEMPTION </t>
  </si>
  <si>
    <t>Projected Investment</t>
  </si>
  <si>
    <t xml:space="preserve">PROJECTED AMOUNT OF  INVESTMENT </t>
  </si>
  <si>
    <t>http://www.revenue.state.ne.us/question/exempt_sales_chart.html</t>
  </si>
  <si>
    <r>
      <t xml:space="preserve">Machinery and Equipment </t>
    </r>
    <r>
      <rPr>
        <b/>
        <u/>
        <sz val="11"/>
        <rFont val="Arial"/>
        <family val="2"/>
      </rPr>
      <t>NOT</t>
    </r>
    <r>
      <rPr>
        <b/>
        <sz val="11"/>
        <rFont val="Arial"/>
        <family val="2"/>
      </rPr>
      <t xml:space="preserve"> Subject to Sales Tax</t>
    </r>
  </si>
  <si>
    <t>paid to all new employees over 6 to 7 year period.</t>
  </si>
  <si>
    <t xml:space="preserve">ESTIMATED COMPENSATION TAX CREDIT  </t>
  </si>
  <si>
    <t xml:space="preserve">ESTIMATED TAX CREDITS, REFUNDS AND EXEMPTIONS  </t>
  </si>
  <si>
    <t xml:space="preserve">   ESTIMATED TAX CREDITS, REFUNDS AND EXEMPTIONS  </t>
  </si>
  <si>
    <t>Nebraska Advantage - TIER 5 Renewable Energy</t>
  </si>
  <si>
    <t>Minimum 100 New Jobs &amp; $12 Million Investment</t>
  </si>
  <si>
    <t>http://www.revenue.ne.gov/PAD/forms/Nebr_Personal_Prop_Return_nocalc.pdf</t>
  </si>
  <si>
    <t xml:space="preserve">NE Revenue Classifications - </t>
  </si>
  <si>
    <t xml:space="preserve">IRS CLASSIFICATION (those not classified by NE Revenue)- </t>
  </si>
  <si>
    <t xml:space="preserve">IRS CLASSIFICATION (those not classified by NE Revenue) - </t>
  </si>
  <si>
    <t xml:space="preserve">          http://www.revenue.state.ne.us/question/exempt_sales_chart.html</t>
  </si>
  <si>
    <t xml:space="preserve">      http://www.revenue.state.ne.us/question/exempt_sales_chart.html</t>
  </si>
  <si>
    <t>Combined Local &amp; County Property Tax Rate (Ex .019016):</t>
  </si>
  <si>
    <t>Combined Local &amp; County Property Tax Rate (Ex. 0.019016) * :</t>
  </si>
  <si>
    <t>- Telegraph and Satellite Central Office Control Facilities (switching and monitoring signals)</t>
  </si>
  <si>
    <t>- Telephone, Television, and Radio Central Office Equipment (central office switching equipment)</t>
  </si>
  <si>
    <r>
      <t>NOTE:</t>
    </r>
    <r>
      <rPr>
        <i/>
        <sz val="10"/>
        <rFont val="Arial"/>
        <family val="2"/>
      </rPr>
      <t xml:space="preserve"> Compensation credit can be used against sales, income tax and employee withholding up to amount paid in. </t>
    </r>
  </si>
  <si>
    <r>
      <t xml:space="preserve"> </t>
    </r>
    <r>
      <rPr>
        <b/>
        <sz val="12"/>
        <rFont val="Arial"/>
        <family val="2"/>
      </rPr>
      <t>$20 Million</t>
    </r>
    <r>
      <rPr>
        <b/>
        <i/>
        <sz val="12"/>
        <rFont val="Arial"/>
        <family val="2"/>
      </rPr>
      <t xml:space="preserve"> </t>
    </r>
    <r>
      <rPr>
        <b/>
        <sz val="12"/>
        <rFont val="Arial"/>
        <family val="2"/>
      </rPr>
      <t>Investment and Maintain Jobs</t>
    </r>
  </si>
  <si>
    <t>Omaha</t>
  </si>
  <si>
    <t>http://www.revenue.nebraska.gov/legal/rulings/rr291001.html</t>
  </si>
  <si>
    <t xml:space="preserve">Qualified Data Center Operations and Property - </t>
  </si>
  <si>
    <t xml:space="preserve">    - Manufacture Grain and Grain Milled Products</t>
  </si>
  <si>
    <t xml:space="preserve">    - Manufacture Vegetable Oils and Vegetable Oil Products</t>
  </si>
  <si>
    <t xml:space="preserve">    - Manufacture Sugar and Sugar Products</t>
  </si>
  <si>
    <t>- Equipment used in storing or moving products in a distribution center</t>
  </si>
  <si>
    <t xml:space="preserve">   -  Waste Reduction and Resource Recovery Plants, Biomass Property</t>
  </si>
  <si>
    <t xml:space="preserve">  fundraising or lobbying activities</t>
  </si>
  <si>
    <r>
      <t xml:space="preserve">- Turbine-powered aircraft </t>
    </r>
    <r>
      <rPr>
        <u/>
        <sz val="10"/>
        <rFont val="Arial"/>
        <family val="2"/>
      </rPr>
      <t>NOT</t>
    </r>
    <r>
      <rPr>
        <sz val="10"/>
        <rFont val="Arial"/>
      </rPr>
      <t xml:space="preserve"> used for commercial or contract carrying of passengers or freight, </t>
    </r>
  </si>
  <si>
    <t>- Computer Systems and specific peripherals that require environmental controls of temperature and power</t>
  </si>
  <si>
    <r>
      <t xml:space="preserve">- Turbine-powered aircraft used </t>
    </r>
    <r>
      <rPr>
        <u/>
        <sz val="10"/>
        <rFont val="Arial"/>
        <family val="2"/>
      </rPr>
      <t>for</t>
    </r>
    <r>
      <rPr>
        <sz val="10"/>
        <rFont val="Arial"/>
        <family val="2"/>
      </rPr>
      <t xml:space="preserve"> commercial or contract hauling of freight and passengers, but </t>
    </r>
    <r>
      <rPr>
        <u/>
        <sz val="10"/>
        <rFont val="Arial"/>
        <family val="2"/>
      </rPr>
      <t>NOT</t>
    </r>
    <r>
      <rPr>
        <sz val="10"/>
        <rFont val="Arial"/>
        <family val="2"/>
      </rPr>
      <t xml:space="preserve"> used for</t>
    </r>
  </si>
  <si>
    <t xml:space="preserve">   and power</t>
  </si>
  <si>
    <t>Business Equipment Involved Directly In the Manufacturing and Processing of Agricultural Products:</t>
  </si>
  <si>
    <t xml:space="preserve">    - Manufacture of Other Foods and Beverages</t>
  </si>
  <si>
    <t xml:space="preserve">    - Manufacture of Wood Products</t>
  </si>
  <si>
    <t xml:space="preserve">    - Manufacture of Basic Organic Chemicals</t>
  </si>
  <si>
    <t xml:space="preserve">   if computer systems or specific peripherals require environmental controls of temperature </t>
  </si>
  <si>
    <t xml:space="preserve">- Computer-based telephone central office switching equipment (function are those of a computer or peripheral equipment </t>
  </si>
  <si>
    <t>- Computerized switching, channeling, and associated equipment</t>
  </si>
  <si>
    <t xml:space="preserve">- Special tools and devices used in manufacturing or processing agricultural products </t>
  </si>
  <si>
    <t xml:space="preserve">   temperature and power</t>
  </si>
  <si>
    <t xml:space="preserve"> used in its capacity as telephone central office equipment) that requires environmental controls of temperature and power</t>
  </si>
  <si>
    <t>2.</t>
  </si>
  <si>
    <t>3.</t>
  </si>
  <si>
    <t>- Any other personal property at the project having this class life</t>
  </si>
  <si>
    <t xml:space="preserve">a.  Purchase Price of Building; OR  </t>
  </si>
  <si>
    <t>b.  Cost of Constructing a New Building</t>
  </si>
  <si>
    <t>a.  Purchase Price of Office and Other Equipment</t>
  </si>
  <si>
    <t>b.  Purchase Price of Used Equipment Brought Into Nebraska</t>
  </si>
  <si>
    <t xml:space="preserve">   if computer systems or specific peripherals require environmental control of temperature </t>
  </si>
  <si>
    <t>- Computerized switching, channeling, and associated equipment that require environmental control of</t>
  </si>
  <si>
    <t>Ten Year Personal Property Tax Exemption: on Computer Systems for Web Portals and Data Centers</t>
  </si>
  <si>
    <t>http://www.revenue.nebraska.gov/PAD/research/valuation/avg_rates/avgrate2014.pdf</t>
  </si>
  <si>
    <t xml:space="preserve"> paid to all NEW employees over a 6 to 7 year period.</t>
  </si>
  <si>
    <t xml:space="preserve"> Use Table below to determine appropriate Compensation Percentage for each year.</t>
  </si>
  <si>
    <t>2.  Cost of Constructing a New Building or Making Improvements</t>
  </si>
  <si>
    <r>
      <t xml:space="preserve">3. Production Equipment Costs </t>
    </r>
    <r>
      <rPr>
        <u/>
        <sz val="10"/>
        <rFont val="Arial"/>
        <family val="2"/>
      </rPr>
      <t>(not</t>
    </r>
    <r>
      <rPr>
        <sz val="10"/>
        <rFont val="Arial"/>
        <family val="2"/>
      </rPr>
      <t xml:space="preserve"> subject to sales tax) </t>
    </r>
  </si>
  <si>
    <t>1. Equipment Costs (subject to sales tax)</t>
  </si>
  <si>
    <r>
      <t xml:space="preserve">2. Additional Production Equipment </t>
    </r>
    <r>
      <rPr>
        <u/>
        <sz val="10"/>
        <rFont val="Arial"/>
        <family val="2"/>
      </rPr>
      <t>(not</t>
    </r>
    <r>
      <rPr>
        <sz val="10"/>
        <rFont val="Arial"/>
        <family val="2"/>
      </rPr>
      <t xml:space="preserve"> subject to sales tax)</t>
    </r>
  </si>
  <si>
    <t xml:space="preserve">2. Equipment Purchases (subject to sales tax)                                                 </t>
  </si>
  <si>
    <r>
      <t>3. Production Equipment (</t>
    </r>
    <r>
      <rPr>
        <u/>
        <sz val="10"/>
        <rFont val="Arial"/>
        <family val="2"/>
      </rPr>
      <t>not</t>
    </r>
    <r>
      <rPr>
        <sz val="10"/>
        <rFont val="Arial"/>
        <family val="2"/>
      </rPr>
      <t xml:space="preserve"> subject to sales tax)</t>
    </r>
  </si>
  <si>
    <t>*Use Table below to determine appropriate Compensation Percentage for each year.</t>
  </si>
  <si>
    <t>Use Table below to determine appropriate Compensation Percentage for each year.</t>
  </si>
  <si>
    <t xml:space="preserve">Businesses have 7 years to reach qualifying levels.  </t>
  </si>
  <si>
    <t>The calculation below represents the estimated credits earned after reaching qualifying levels.</t>
  </si>
  <si>
    <t xml:space="preserve">Includes all investment in building, non-titled equipment and components.  For leased space, investment is equal to the </t>
  </si>
  <si>
    <t>Initial assumptions about project investment are as follows:</t>
  </si>
  <si>
    <t xml:space="preserve">Investment Tax Credit: </t>
  </si>
  <si>
    <r>
      <rPr>
        <i/>
        <sz val="10"/>
        <rFont val="Calibri"/>
        <family val="2"/>
      </rPr>
      <t>* Assumes that b</t>
    </r>
    <r>
      <rPr>
        <i/>
        <sz val="10"/>
        <rFont val="Arial"/>
        <family val="2"/>
      </rPr>
      <t>uilding and equipment values are established prior to the application of any sales or use taxes</t>
    </r>
  </si>
  <si>
    <t>** Utilize the original purchase price of used equipment brought into Nebraska to qualify investment tax credits</t>
  </si>
  <si>
    <r>
      <rPr>
        <i/>
        <sz val="10"/>
        <rFont val="Calibri"/>
        <family val="2"/>
      </rPr>
      <t>* Assumes that the b</t>
    </r>
    <r>
      <rPr>
        <i/>
        <sz val="10"/>
        <rFont val="Arial"/>
        <family val="2"/>
      </rPr>
      <t>uilding and equipment values are established prior to the application of any sales or use taxes</t>
    </r>
  </si>
  <si>
    <r>
      <t xml:space="preserve">2. Value of Used Equipment Brought Into State </t>
    </r>
    <r>
      <rPr>
        <u/>
        <sz val="10"/>
        <rFont val="Arial"/>
        <family val="2"/>
      </rPr>
      <t>(not</t>
    </r>
    <r>
      <rPr>
        <sz val="10"/>
        <rFont val="Arial"/>
        <family val="2"/>
      </rPr>
      <t xml:space="preserve"> subject to sales tax)***</t>
    </r>
  </si>
  <si>
    <t>Projected Investment ****</t>
  </si>
  <si>
    <r>
      <rPr>
        <i/>
        <sz val="10"/>
        <rFont val="Calibri"/>
        <family val="2"/>
      </rPr>
      <t>**** Assumes that b</t>
    </r>
    <r>
      <rPr>
        <i/>
        <sz val="10"/>
        <rFont val="Arial"/>
        <family val="2"/>
      </rPr>
      <t>uilding and equipment values are established prior to the application of any sales or use taxes</t>
    </r>
  </si>
  <si>
    <t>***** Utilize the original purchase price of used equipment brought into Nebraska to qualify investment tax credits</t>
  </si>
  <si>
    <t xml:space="preserve">Investment Tax Credits: </t>
  </si>
  <si>
    <t>annual lease rate times the term of the  lease for up to 10 years.  This credit may not exceed the combined state income tax</t>
  </si>
  <si>
    <t>Projected Investment*</t>
  </si>
  <si>
    <t>** To qualify investment tax credits, utilize the original purchase price of used equipment brought into Nebraska.</t>
  </si>
  <si>
    <t xml:space="preserve">  Investment Tax Credits: </t>
  </si>
  <si>
    <r>
      <t xml:space="preserve">FOR LARGE DATA CENTER PROJECTS ONLY:  { </t>
    </r>
    <r>
      <rPr>
        <sz val="10"/>
        <rFont val="Arial"/>
        <family val="2"/>
      </rPr>
      <t>Retain $30 FTE Positions and Invest $203M }</t>
    </r>
  </si>
  <si>
    <t>Personal Property Tax Exemption for up to 10 years on: turbine powered aircraft, computer systems, agricultural processing machinery, and certain distribution center equipment.</t>
  </si>
  <si>
    <t xml:space="preserve">        The calculations below represent the estimated credits earned after reaching qualifying levels.  Businesses have</t>
  </si>
  <si>
    <t>Number of New Employees in Qualifying Year 1:</t>
  </si>
  <si>
    <t>Average Annual Salary *:</t>
  </si>
  <si>
    <t xml:space="preserve">      Projected Investment**</t>
  </si>
  <si>
    <t xml:space="preserve">   Initial assumptions about project investment are as follows  </t>
  </si>
  <si>
    <r>
      <t xml:space="preserve">2. Value of Used Equipment Brought Into Nebraska </t>
    </r>
    <r>
      <rPr>
        <u/>
        <sz val="10"/>
        <rFont val="Arial"/>
        <family val="2"/>
      </rPr>
      <t>(not</t>
    </r>
    <r>
      <rPr>
        <sz val="10"/>
        <rFont val="Arial"/>
        <family val="2"/>
      </rPr>
      <t xml:space="preserve"> subject to sales tax)***</t>
    </r>
  </si>
  <si>
    <t xml:space="preserve">Initial assumptions about project investment are as follows </t>
  </si>
  <si>
    <t>1. Office and Other Equipment Costs (subject to sales tax)</t>
  </si>
  <si>
    <r>
      <t xml:space="preserve">2. Value of Used Equipment Brought Into State </t>
    </r>
    <r>
      <rPr>
        <u/>
        <sz val="10"/>
        <rFont val="Arial"/>
        <family val="2"/>
      </rPr>
      <t>(not</t>
    </r>
    <r>
      <rPr>
        <sz val="10"/>
        <rFont val="Arial"/>
        <family val="2"/>
      </rPr>
      <t xml:space="preserve"> subject to sales tax) ***</t>
    </r>
  </si>
  <si>
    <t>Wage credits earned after employer creates 30 new qualified fulltime positions</t>
  </si>
  <si>
    <t>1.  Office and Other Equipment Costs (subject to sales tax)</t>
  </si>
  <si>
    <t>2.  Value of Used Equipment Brought Into Nebraska (not subject to sales tax)***</t>
  </si>
  <si>
    <t>3.  Production Equipment Costs (not subject to sales tax)</t>
  </si>
  <si>
    <t>2.  Value of Used Equipment Brought Into Nebraska (not subject to sales tax)**</t>
  </si>
  <si>
    <r>
      <rPr>
        <i/>
        <sz val="10"/>
        <rFont val="Calibri"/>
        <family val="2"/>
      </rPr>
      <t>*Assumes that b</t>
    </r>
    <r>
      <rPr>
        <i/>
        <sz val="10"/>
        <rFont val="Arial"/>
        <family val="2"/>
      </rPr>
      <t>uilding and equipment values are established prior to the application of any sales or use taxes</t>
    </r>
  </si>
  <si>
    <t xml:space="preserve">Initial assumptions about project investment are as follows  </t>
  </si>
  <si>
    <t>2.  Value of Used Equipment Brought Into Nebraska (not subject to sales tax) *****</t>
  </si>
  <si>
    <t>Ten Year Personal Property Tax Exemption: Covering All Personal Property in Large Data Centers</t>
  </si>
  <si>
    <t xml:space="preserve">V. </t>
  </si>
  <si>
    <t>- Computerized switching, channeling, and associated equipment that require environmental controls of</t>
  </si>
  <si>
    <t xml:space="preserve">            ESTIMATED PERSONAL PROPERTY TAX EXEMPTIONS </t>
  </si>
  <si>
    <t>Personal Property Tax Exemption: on Computer Systems When Investment and New Jobs Are At Data Center or Internet Web Portal</t>
  </si>
  <si>
    <r>
      <t xml:space="preserve">Compensation Credits </t>
    </r>
    <r>
      <rPr>
        <b/>
        <sz val="10"/>
        <rFont val="Arial"/>
        <family val="2"/>
      </rPr>
      <t>- Percent of annual compensation (Medicare wages)</t>
    </r>
  </si>
  <si>
    <t xml:space="preserve">                                                             NEBRASKA ADVANTAGE - TIER 6</t>
  </si>
  <si>
    <t xml:space="preserve">                                 NEBRASKA ADVANTAGE - TIER 6</t>
  </si>
  <si>
    <t xml:space="preserve">                               qualifying levels.  Compensation credits are still being earned during the 10-year entitlement period. </t>
  </si>
  <si>
    <t xml:space="preserve">                            qualifying levels.  Compensation credits are still being earned during the 10-year entitlement period. </t>
  </si>
  <si>
    <t xml:space="preserve">         7 years to reach qualifying levels. Compensation credits are still being earned during the 7-year entitlement period. </t>
  </si>
  <si>
    <t xml:space="preserve">Businesses have up to 7 years to reach qualifying levels.  </t>
  </si>
  <si>
    <t xml:space="preserve">        5 years to reach qualifying levels. Compensation credits are still being earned during the 6 to 7 year entitlement period. </t>
  </si>
  <si>
    <t xml:space="preserve">                                        NEBRASKA ADVANTAGE - TIER 1</t>
  </si>
  <si>
    <t xml:space="preserve">                                            NEBRASKA ADVANTAGE - TIER 2</t>
  </si>
  <si>
    <t xml:space="preserve">                                         NEBRASKA ADVANTAGE - TIER 4</t>
  </si>
  <si>
    <t xml:space="preserve">                                            NEBRASKA ADVANTAGE - TIER 4</t>
  </si>
  <si>
    <t xml:space="preserve">                                                                                       NEBRASKA ADVANTAGE - TIER 6</t>
  </si>
  <si>
    <t>Minimum 30 New Jobs &amp; $3 Million Data Center Investment</t>
  </si>
  <si>
    <t xml:space="preserve"> Wage credits earned after employer hires 10 fulltime equivalent employees and makes $1 million investment</t>
  </si>
  <si>
    <t>and earn the Compensation credit.</t>
  </si>
  <si>
    <r>
      <rPr>
        <sz val="8"/>
        <rFont val="Calibri"/>
        <family val="2"/>
      </rPr>
      <t>*</t>
    </r>
    <r>
      <rPr>
        <i/>
        <sz val="9"/>
        <rFont val="Verdana"/>
        <family val="2"/>
      </rPr>
      <t>Only new employees earning at least 60% of the Nebraska Average Wage are eligible new employees</t>
    </r>
  </si>
  <si>
    <t>[(contract price x 50%) /1 + Tax Rate] x Tax Rate]</t>
  </si>
  <si>
    <t xml:space="preserve">                   and be used to offset Nebraska income tax.  </t>
  </si>
  <si>
    <t>owed by the business.  May be used to offset Nebraska income tax.</t>
  </si>
  <si>
    <t xml:space="preserve">              http://www.revenue.state.ne.us/question/exempt_sales_chart.html</t>
  </si>
  <si>
    <t>*Only new employees earning at least 60% of the Nebraska Average Wage are eligible new employees</t>
  </si>
  <si>
    <t xml:space="preserve">Combined Local &amp; County Property Tax Rate: </t>
  </si>
  <si>
    <t xml:space="preserve">          http://www.revenue.nebraska.gov/PAD/research/valuation/avg_rates/avgrate2014.pdf</t>
  </si>
  <si>
    <t xml:space="preserve"> Wage credits earned after employer hires 30 fulltime equivalent employees and makes $203 million investment</t>
  </si>
  <si>
    <t xml:space="preserve"> Wage credits earned after employer hires 30 fulltime equivalent employees and makes $3 million investment</t>
  </si>
  <si>
    <t xml:space="preserve"> Wage credits earned after employer hires 100 fulltime equivalent employees and makes $12 million investment</t>
  </si>
  <si>
    <t xml:space="preserve">                   amount attributable to the number of new employees.</t>
  </si>
  <si>
    <t xml:space="preserve">                     amount attributable to the number of new employees.</t>
  </si>
  <si>
    <t xml:space="preserve">                   Note: Compensation credits can be used against sales tax, income tax, and employee withholding up to </t>
  </si>
  <si>
    <r>
      <t xml:space="preserve">                   </t>
    </r>
    <r>
      <rPr>
        <i/>
        <sz val="10"/>
        <rFont val="Arial"/>
        <family val="2"/>
      </rPr>
      <t>Note</t>
    </r>
    <r>
      <rPr>
        <b/>
        <i/>
        <sz val="10"/>
        <rFont val="Arial"/>
        <family val="2"/>
      </rPr>
      <t xml:space="preserve">: </t>
    </r>
    <r>
      <rPr>
        <i/>
        <sz val="10"/>
        <rFont val="Arial"/>
        <family val="2"/>
      </rPr>
      <t xml:space="preserve">Compensation credits can be used against sales tax, income tax, and employee withholding up to </t>
    </r>
  </si>
  <si>
    <r>
      <t xml:space="preserve">                   Note: </t>
    </r>
    <r>
      <rPr>
        <i/>
        <sz val="10"/>
        <rFont val="Arial"/>
        <family val="2"/>
      </rPr>
      <t xml:space="preserve">Compensation credits can be used against sales tax, income tax, and employee withholding up to </t>
    </r>
  </si>
  <si>
    <t xml:space="preserve">           100% Estimated Sales Tax Refund</t>
  </si>
  <si>
    <t xml:space="preserve">                   Note: Compensation credit can be used against withholding attributable to number of new employees at the project, </t>
  </si>
  <si>
    <t xml:space="preserve">                   Nebraska corporate income tax liability, or sales and use tax refunds at the project.</t>
  </si>
  <si>
    <r>
      <t>WAIVER of LIABILITY:</t>
    </r>
    <r>
      <rPr>
        <sz val="8"/>
        <rFont val="Arial"/>
        <family val="2"/>
      </rPr>
      <t xml:space="preserve">  Users of the Nebraska Advantage Benefit Calculator are advised that only the Nebraska Department of Revenue can determine the financial benefits that may</t>
    </r>
  </si>
  <si>
    <t>the financial benefits that may be earned from the projected business activity.  The Nebraska Department of Economic Development and its  representatives waive any</t>
  </si>
  <si>
    <t xml:space="preserve">responsibility for the accuracy of the projections, or receipt of the actual benefits anticipated by the user.  </t>
  </si>
  <si>
    <t xml:space="preserve">             *Only new employees earning at least 60% of the Nebraska Average Wage are eligible</t>
  </si>
  <si>
    <t xml:space="preserve">              new employees and earn the Compensation credit.</t>
  </si>
  <si>
    <t>aircraft, barges, motor vehicles, railroad rolling stock, watercraft, and property rented to another party.</t>
  </si>
  <si>
    <t>The calculation below represents the estimated refund of local and state sales tax after reaching qualifying levels.</t>
  </si>
  <si>
    <t xml:space="preserve">         * Compensation credit can be used against withholding atrributable to all new employees at the project, real estate taxes at the project, Nebraska corporate </t>
  </si>
  <si>
    <t xml:space="preserve">          income tax liability or statewide sales and use tax refunds.</t>
  </si>
  <si>
    <t xml:space="preserve">              * Compensation credit can be used against withholding atrributable to all new employees at the project, real estate taxes at the project, Nebraska corporate </t>
  </si>
  <si>
    <t xml:space="preserve">                income tax liability or statewide sales and use tax refunds.</t>
  </si>
  <si>
    <t>annual lease rate times the term of the lease for up to 10 years.  This credit may not exceed the combined state income tax</t>
  </si>
  <si>
    <r>
      <t xml:space="preserve"> Note: only include positions that pay the minimum hourly wage of</t>
    </r>
    <r>
      <rPr>
        <b/>
        <sz val="8"/>
        <color indexed="9"/>
        <rFont val="Arial"/>
        <family val="2"/>
      </rPr>
      <t xml:space="preserve"> (Required Annual Wage / 2,080 hours)</t>
    </r>
  </si>
  <si>
    <r>
      <rPr>
        <sz val="11"/>
        <color indexed="9"/>
        <rFont val="Calibri"/>
        <family val="2"/>
      </rPr>
      <t>❷</t>
    </r>
    <r>
      <rPr>
        <sz val="11"/>
        <color indexed="9"/>
        <rFont val="Arial"/>
        <family val="2"/>
      </rPr>
      <t xml:space="preserve">  The compensation credit may be used to retain withholding attributable to the number of new employees. </t>
    </r>
  </si>
  <si>
    <r>
      <rPr>
        <sz val="11"/>
        <color indexed="9"/>
        <rFont val="Calibri"/>
        <family val="2"/>
      </rPr>
      <t xml:space="preserve">❸  </t>
    </r>
    <r>
      <rPr>
        <sz val="11"/>
        <color indexed="9"/>
        <rFont val="Arial"/>
        <family val="2"/>
      </rPr>
      <t xml:space="preserve">All personal property at the project is exempt from local personal property tax.  </t>
    </r>
  </si>
  <si>
    <r>
      <rPr>
        <sz val="11"/>
        <color indexed="9"/>
        <rFont val="Calibri"/>
        <family val="2"/>
      </rPr>
      <t xml:space="preserve">❹   </t>
    </r>
    <r>
      <rPr>
        <sz val="11"/>
        <color indexed="9"/>
        <rFont val="Arial"/>
        <family val="2"/>
      </rPr>
      <t>If the real estate is not included in a local redevelopment plan, data centers may also apply earned tax credits toward local real estate taxes.</t>
    </r>
  </si>
  <si>
    <r>
      <rPr>
        <sz val="11"/>
        <color indexed="9"/>
        <rFont val="Calibri"/>
        <family val="2"/>
      </rPr>
      <t>❸</t>
    </r>
    <r>
      <rPr>
        <sz val="11"/>
        <color indexed="9"/>
        <rFont val="Arial"/>
        <family val="2"/>
      </rPr>
      <t xml:space="preserve"> Nebraska income tax may be offset by investment tax credits.</t>
    </r>
  </si>
  <si>
    <r>
      <rPr>
        <sz val="11"/>
        <color indexed="9"/>
        <rFont val="Calibri"/>
        <family val="2"/>
      </rPr>
      <t>❺</t>
    </r>
    <r>
      <rPr>
        <sz val="11"/>
        <color indexed="9"/>
        <rFont val="Arial"/>
        <family val="2"/>
      </rPr>
      <t xml:space="preserve"> All benefits except property tax exemption are available once Tier 2 levels are met by a Tier 4 applicant.  Property tax exemption becomes available once</t>
    </r>
  </si>
  <si>
    <t xml:space="preserve">      Tier 4 levels ($100 new FTE employees and $12M are met.</t>
  </si>
  <si>
    <t xml:space="preserve">      applied towards the Nebraska income tax liability.</t>
  </si>
  <si>
    <r>
      <rPr>
        <sz val="11"/>
        <color indexed="9"/>
        <rFont val="Calibri"/>
        <family val="2"/>
      </rPr>
      <t>❶</t>
    </r>
    <r>
      <rPr>
        <sz val="11"/>
        <color indexed="9"/>
        <rFont val="Arial"/>
        <family val="2"/>
      </rPr>
      <t xml:space="preserve"> Compensation credits may allow a business to retain the State withholding attributable to new employees.  These credits may also be</t>
    </r>
  </si>
  <si>
    <r>
      <rPr>
        <sz val="11"/>
        <color indexed="9"/>
        <rFont val="Calibri"/>
        <family val="2"/>
      </rPr>
      <t>❹</t>
    </r>
    <r>
      <rPr>
        <sz val="11"/>
        <color indexed="9"/>
        <rFont val="Arial"/>
        <family val="2"/>
      </rPr>
      <t xml:space="preserve"> The property tax exemption may include aircraft.</t>
    </r>
  </si>
  <si>
    <r>
      <rPr>
        <sz val="11"/>
        <color indexed="9"/>
        <rFont val="Calibri"/>
        <family val="2"/>
      </rPr>
      <t xml:space="preserve">❷ </t>
    </r>
    <r>
      <rPr>
        <sz val="11"/>
        <color indexed="9"/>
        <rFont val="Arial"/>
        <family val="2"/>
      </rPr>
      <t>In addition, the compensation credit may be used to retain withholding attributable to the number of new employees.</t>
    </r>
  </si>
  <si>
    <r>
      <rPr>
        <sz val="11"/>
        <color indexed="9"/>
        <rFont val="Calibri"/>
        <family val="2"/>
      </rPr>
      <t>❸</t>
    </r>
    <r>
      <rPr>
        <sz val="11"/>
        <color indexed="9"/>
        <rFont val="Arial"/>
        <family val="2"/>
      </rPr>
      <t xml:space="preserve"> If a Tier 3 project does not meet the 30 FTE level until the 4th year after the date of application, the project will be limited to </t>
    </r>
  </si>
  <si>
    <t xml:space="preserve">      6 years to earn credits.</t>
  </si>
  <si>
    <r>
      <rPr>
        <sz val="11"/>
        <color indexed="9"/>
        <rFont val="Calibri"/>
        <family val="2"/>
      </rPr>
      <t xml:space="preserve">❷ </t>
    </r>
    <r>
      <rPr>
        <sz val="11"/>
        <color indexed="9"/>
        <rFont val="Arial"/>
        <family val="2"/>
      </rPr>
      <t>Sales tax credits may allow the business to obtain refunds of State and local sales tax resulting from purchases or rentals made at the project site.</t>
    </r>
  </si>
  <si>
    <r>
      <rPr>
        <sz val="11"/>
        <color indexed="9"/>
        <rFont val="Calibri"/>
        <family val="2"/>
      </rPr>
      <t>❷</t>
    </r>
    <r>
      <rPr>
        <sz val="11"/>
        <color indexed="9"/>
        <rFont val="Arial"/>
        <family val="2"/>
      </rPr>
      <t xml:space="preserve"> All benefits except property tax exemption are available once Tier 5 levels are met by the applicants for the entire project.</t>
    </r>
  </si>
  <si>
    <r>
      <rPr>
        <sz val="11"/>
        <color indexed="9"/>
        <rFont val="Calibri"/>
        <family val="2"/>
      </rPr>
      <t>❸</t>
    </r>
    <r>
      <rPr>
        <sz val="11"/>
        <color indexed="9"/>
        <rFont val="Arial"/>
        <family val="2"/>
      </rPr>
      <t xml:space="preserve"> Property tax exemption becomes available once levels are met exclusively at the data center.</t>
    </r>
  </si>
  <si>
    <r>
      <rPr>
        <sz val="11"/>
        <color indexed="9"/>
        <rFont val="Calibri"/>
        <family val="2"/>
      </rPr>
      <t xml:space="preserve">❷  The compensation credit may be used to retain withholding attributable to the number of new employees. </t>
    </r>
    <r>
      <rPr>
        <sz val="11"/>
        <color indexed="9"/>
        <rFont val="Arial"/>
        <family val="2"/>
      </rPr>
      <t xml:space="preserve"> </t>
    </r>
  </si>
  <si>
    <r>
      <rPr>
        <sz val="11"/>
        <color indexed="9"/>
        <rFont val="Calibri"/>
        <family val="2"/>
      </rPr>
      <t xml:space="preserve">❸ </t>
    </r>
    <r>
      <rPr>
        <sz val="11"/>
        <color indexed="9"/>
        <rFont val="Arial"/>
        <family val="2"/>
      </rPr>
      <t xml:space="preserve"> In addition, data centers or Internet web portals are exempt from personal property taxes on certain aircraft, computers and peripheral equipment</t>
    </r>
  </si>
  <si>
    <t xml:space="preserve">       purchased and used at the site.</t>
  </si>
  <si>
    <r>
      <rPr>
        <sz val="11"/>
        <color indexed="9"/>
        <rFont val="Calibri"/>
        <family val="2"/>
      </rPr>
      <t xml:space="preserve">❹ </t>
    </r>
    <r>
      <rPr>
        <sz val="11"/>
        <color indexed="9"/>
        <rFont val="Arial"/>
        <family val="2"/>
      </rPr>
      <t xml:space="preserve"> If the real estate is not included in a local redevelopment plan, data centers may also apply earned tax credits toward local real estate taxes.</t>
    </r>
  </si>
  <si>
    <r>
      <rPr>
        <sz val="11"/>
        <color indexed="9"/>
        <rFont val="Calibri"/>
        <family val="2"/>
      </rPr>
      <t xml:space="preserve">❷  </t>
    </r>
    <r>
      <rPr>
        <sz val="11"/>
        <color indexed="9"/>
        <rFont val="Arial"/>
        <family val="2"/>
      </rPr>
      <t xml:space="preserve"> In addition, the compensation credit may be used to retain withholding attributable to the number of new employees. </t>
    </r>
  </si>
  <si>
    <t xml:space="preserve">                The calculations below represent the estimated credits earned after reaching qualifying levels.  Businesses have</t>
  </si>
  <si>
    <t xml:space="preserve">                 7 years to reach qualifying levels.  Compensation credits are still being earned during the 7-year eligibility period. </t>
  </si>
  <si>
    <t xml:space="preserve">      Project Name</t>
  </si>
  <si>
    <t xml:space="preserve">                      The calculations below represent the estimated credits earned after reaching qualifying levels.  Businesses have</t>
  </si>
  <si>
    <t xml:space="preserve">                       7 years to reach qualifying levels.  Compensation credits are still being earned during the 7-year eligibility period. </t>
  </si>
  <si>
    <t xml:space="preserve">                                        NEBRASKA ADVANTAGE - TIER 2</t>
  </si>
  <si>
    <t xml:space="preserve">                       The calculations below represent the estimated credits earned after reaching qualifying levels.  Businesses have</t>
  </si>
  <si>
    <t xml:space="preserve">                        7 years to reach qualifying levels. Compensation credits are still being earned during the 7-year eligibility period. </t>
  </si>
  <si>
    <t xml:space="preserve">                               NEBRASKA ADVANTAGE - TIER 2</t>
  </si>
  <si>
    <t xml:space="preserve">    Project Name</t>
  </si>
  <si>
    <t>**** Utilize the original purchase price of used equipment brought into Nebraska to qualify investment tax credits</t>
  </si>
  <si>
    <t xml:space="preserve"> </t>
  </si>
  <si>
    <t xml:space="preserve">       will reduce the investment for determining whether the project has met and maintained the required level.  </t>
  </si>
  <si>
    <t>Real Estate Calculation - Where Business Owns Real Estate ***</t>
  </si>
  <si>
    <t>Projected Investment ***</t>
  </si>
  <si>
    <t xml:space="preserve">      will reduce the investment for determining whether the project has met and maintained the required level.  </t>
  </si>
  <si>
    <t>Projected Investment***</t>
  </si>
  <si>
    <r>
      <rPr>
        <i/>
        <sz val="10"/>
        <rFont val="Calibri"/>
        <family val="2"/>
      </rPr>
      <t>*** Assumes that b</t>
    </r>
    <r>
      <rPr>
        <i/>
        <sz val="10"/>
        <rFont val="Arial"/>
        <family val="2"/>
      </rPr>
      <t>uilding and equipment values are established prior to the application of any sales or use taxes</t>
    </r>
  </si>
  <si>
    <t xml:space="preserve">        will reduce the investment for determining whether the project has met and maintained the required level.  </t>
  </si>
  <si>
    <t xml:space="preserve">Note: The lease of property from a related party is treated as property owned by the applicant. </t>
  </si>
  <si>
    <t>Potential Refunds</t>
  </si>
  <si>
    <r>
      <rPr>
        <sz val="11"/>
        <color indexed="9"/>
        <rFont val="Calibri"/>
        <family val="2"/>
      </rPr>
      <t xml:space="preserve">❶ </t>
    </r>
    <r>
      <rPr>
        <sz val="11"/>
        <color indexed="9"/>
        <rFont val="Arial"/>
        <family val="2"/>
      </rPr>
      <t>Nebraska Advantage permits the business to obtain state and local sales tax refunds on the purchases of qualified  property.</t>
    </r>
  </si>
  <si>
    <t>Nebraska Advantage permits the business to obtain state and local sales tax refunds on qualified property except for:</t>
  </si>
  <si>
    <r>
      <rPr>
        <sz val="11"/>
        <color indexed="9"/>
        <rFont val="Calibri"/>
        <family val="2"/>
      </rPr>
      <t>❶</t>
    </r>
    <r>
      <rPr>
        <sz val="11"/>
        <color indexed="9"/>
        <rFont val="Arial"/>
        <family val="2"/>
      </rPr>
      <t xml:space="preserve">  Nebraska Advantage permits the business to apply the investment and compensation credits toward: state and local sales tax, state </t>
    </r>
  </si>
  <si>
    <t xml:space="preserve">        use and state income tax.   </t>
  </si>
  <si>
    <r>
      <rPr>
        <sz val="11"/>
        <color indexed="9"/>
        <rFont val="Calibri"/>
        <family val="2"/>
      </rPr>
      <t>❶</t>
    </r>
    <r>
      <rPr>
        <sz val="11"/>
        <color indexed="9"/>
        <rFont val="Arial"/>
        <family val="2"/>
      </rPr>
      <t xml:space="preserve">  Nebraska Advantage permits the business to apply the investment and compensation credits toward: local and state sales taxes, state use and state income tax.</t>
    </r>
  </si>
  <si>
    <t xml:space="preserve">        5 years to reach qualifying levels. Compensation credits are still being earned during the 6 to 7 year eligibility period. </t>
  </si>
  <si>
    <r>
      <rPr>
        <i/>
        <sz val="10"/>
        <rFont val="Calibri"/>
        <family val="2"/>
      </rPr>
      <t>***  Assumes that bu</t>
    </r>
    <r>
      <rPr>
        <i/>
        <sz val="10"/>
        <rFont val="Arial"/>
        <family val="2"/>
      </rPr>
      <t>ilding and equipment values are established prior to the application of any sales or use taxes</t>
    </r>
  </si>
  <si>
    <t>*****Retirements, disposals, expired leases, or lease cancellations of above projected investment prior to the end of entitlement period</t>
  </si>
  <si>
    <t xml:space="preserve">******If a Tier 1 project does not meet the 10 FTE + $1M level until the 4th year after the year of application, the project will be limited to 6 years to earn credits. </t>
  </si>
  <si>
    <t>***** Retirements, disposals, expired leases, or lease cancellations of above projected investment prior to the end of entitlement period</t>
  </si>
  <si>
    <r>
      <rPr>
        <sz val="11"/>
        <color indexed="9"/>
        <rFont val="Calibri"/>
        <family val="2"/>
      </rPr>
      <t>❶</t>
    </r>
    <r>
      <rPr>
        <sz val="11"/>
        <color indexed="9"/>
        <rFont val="Arial"/>
        <family val="2"/>
      </rPr>
      <t xml:space="preserve"> Nebraska Advantage permits the business to obtain state and local sales tax refunds on the purchases of qualified property.</t>
    </r>
  </si>
  <si>
    <r>
      <rPr>
        <sz val="11"/>
        <color indexed="9"/>
        <rFont val="Calibri"/>
        <family val="2"/>
      </rPr>
      <t>❷</t>
    </r>
    <r>
      <rPr>
        <sz val="11"/>
        <color indexed="9"/>
        <rFont val="Arial"/>
        <family val="2"/>
      </rPr>
      <t xml:space="preserve"> All benefits except property tax exemption are available once Tier 5 levels are met by the applicants for the entire project.</t>
    </r>
  </si>
  <si>
    <t>Only new employees earning the larger of 200% of the County Average Wage OR 150% of the Nebraska Average Annual Wage are eligible to count toward 75 new jobs.</t>
  </si>
  <si>
    <t>Only new employees earning the larger of 200% of the County Average Wage OR 150% of the Nebraska Average Annual Wage are eligible to count toward 50 new jobs.</t>
  </si>
  <si>
    <t xml:space="preserve">  ESTIMATED SALES TAX REFUND</t>
  </si>
  <si>
    <t xml:space="preserve">  ESTIMATED SALES TAX REFUND </t>
  </si>
  <si>
    <t xml:space="preserve">  ESTIMATED SALES TAX REFUND AND EXEMPTIONS  </t>
  </si>
  <si>
    <t xml:space="preserve">      1/1/2016</t>
  </si>
  <si>
    <t>Minimum 30 New Jobs &amp; $200 Million Investment</t>
  </si>
  <si>
    <t>**The Nebraska average wage for 2015 is utilized in 2016 to calculate wage incentives</t>
  </si>
  <si>
    <t>** The Nebraska average wage for 2015 is utilized in 2016 to calculate wage incentives</t>
  </si>
  <si>
    <t xml:space="preserve">    1/1/2016</t>
  </si>
  <si>
    <r>
      <t xml:space="preserve"> </t>
    </r>
    <r>
      <rPr>
        <b/>
        <sz val="12"/>
        <rFont val="Arial"/>
        <family val="2"/>
      </rPr>
      <t>$36 Million</t>
    </r>
    <r>
      <rPr>
        <b/>
        <i/>
        <sz val="12"/>
        <rFont val="Arial"/>
        <family val="2"/>
      </rPr>
      <t xml:space="preserve"> </t>
    </r>
    <r>
      <rPr>
        <b/>
        <sz val="12"/>
        <rFont val="Arial"/>
        <family val="2"/>
      </rPr>
      <t>Investment and Maintain Jobs</t>
    </r>
  </si>
  <si>
    <t>Minimum 75 New Jobs &amp; $10 Million Investment</t>
  </si>
  <si>
    <t>Average Wage of $41,184 *</t>
  </si>
  <si>
    <t>**The 2015 Nebraska average wage is utilized in 2016 to calculate wage incentives</t>
  </si>
  <si>
    <t>***Equals the Larger of 200% of 2015 County Average Annual Wage OR 150% of 2015 Nebraska Average Annual Wage</t>
  </si>
  <si>
    <t>Based on 2015 Nebraska</t>
  </si>
  <si>
    <t>Minimum 50 New Jobs &amp; $106 Million Investment</t>
  </si>
  <si>
    <t>*Wage credits earned after employer creates 50 fulltime qualified positions &amp; makes $106 million investment</t>
  </si>
  <si>
    <t>* Wage credits earned after employer creates 75 fulltime qualified positions &amp; makes $10 million investment</t>
  </si>
  <si>
    <r>
      <rPr>
        <b/>
        <i/>
        <sz val="10"/>
        <rFont val="Arial"/>
        <family val="2"/>
      </rPr>
      <t>*</t>
    </r>
    <r>
      <rPr>
        <i/>
        <sz val="10"/>
        <rFont val="Arial"/>
        <family val="2"/>
      </rPr>
      <t xml:space="preserve"> Equals </t>
    </r>
    <r>
      <rPr>
        <b/>
        <i/>
        <sz val="10"/>
        <rFont val="Arial"/>
        <family val="2"/>
      </rPr>
      <t>the Larger of</t>
    </r>
    <r>
      <rPr>
        <i/>
        <sz val="10"/>
        <rFont val="Arial"/>
        <family val="2"/>
      </rPr>
      <t xml:space="preserve"> 200% of 2015 County Annual Average Wage </t>
    </r>
    <r>
      <rPr>
        <b/>
        <i/>
        <sz val="10"/>
        <rFont val="Arial"/>
        <family val="2"/>
      </rPr>
      <t>OR</t>
    </r>
    <r>
      <rPr>
        <i/>
        <sz val="10"/>
        <rFont val="Arial"/>
        <family val="2"/>
      </rPr>
      <t xml:space="preserve"> 150% of 2015 Nebraska Annual Average Wage</t>
    </r>
  </si>
  <si>
    <r>
      <t>Wages for 2016</t>
    </r>
    <r>
      <rPr>
        <b/>
        <sz val="12"/>
        <rFont val="Arial"/>
        <family val="2"/>
      </rPr>
      <t>*</t>
    </r>
  </si>
  <si>
    <t>2015 Nebraska Average Wage</t>
  </si>
  <si>
    <t>http://www.revenue.nebraska.gov/PAD/research/valuation/avg_rates/avgrate2015.pdf</t>
  </si>
  <si>
    <t xml:space="preserve">The calculations below represent the estimated credits earned after reaching qualifying levels.  Businesses have 5 years to reach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</si>
</sst>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 ;\(#,##0\)"/>
    <numFmt numFmtId="165" formatCode="0.0%"/>
    <numFmt numFmtId="166" formatCode="&quot;$&quot;#,##0"/>
    <numFmt numFmtId="167" formatCode="&quot;$&quot;#,##0.00"/>
    <numFmt numFmtId="168" formatCode="0.000"/>
    <numFmt numFmtId="169" formatCode="0_);\(0\)"/>
    <numFmt numFmtId="170" formatCode="#,##0.00000000"/>
    <numFmt numFmtId="171" formatCode="0.0000"/>
    <numFmt numFmtId="172" formatCode="#,##0.00000000_);\(#,##0.00000000\)"/>
    <numFmt numFmtId="173" formatCode="mmmm\ d\,\ yyyy"/>
    <numFmt numFmtId="174" formatCode="&quot;$&quot;#,##0.0"/>
    <numFmt numFmtId="175" formatCode="_(&quot;$&quot;* #,##0_);_(&quot;$&quot;* \(#,##0\);_(&quot;$&quot;* &quot;-&quot;??_);_(@_)"/>
    <numFmt numFmtId="176" formatCode="_(* #,##0_);_(* \(#,##0\);_(* &quot;-&quot;??_);_(@_)"/>
    <numFmt numFmtId="177" formatCode="_(* #,##0_);_(* \(#,##0\);_(* &quot;-&quot;?_);_(@_)"/>
  </numFmts>
  <fonts count="86" x14ac:knownFonts="1">
    <font>
      <sz val="10"/>
      <name val="Arial"/>
    </font>
    <font>
      <sz val="10"/>
      <name val="Arial"/>
    </font>
    <font>
      <sz val="11"/>
      <name val="Arial"/>
      <family val="2"/>
    </font>
    <font>
      <b/>
      <sz val="11"/>
      <name val="Arial"/>
      <family val="2"/>
    </font>
    <font>
      <b/>
      <i/>
      <sz val="11"/>
      <name val="Arial"/>
      <family val="2"/>
    </font>
    <font>
      <u/>
      <sz val="10"/>
      <color indexed="12"/>
      <name val="Arial"/>
      <family val="2"/>
    </font>
    <font>
      <b/>
      <sz val="11"/>
      <name val="Arial"/>
      <family val="2"/>
    </font>
    <font>
      <b/>
      <sz val="10"/>
      <name val="Arial"/>
      <family val="2"/>
    </font>
    <font>
      <sz val="10"/>
      <name val="Arial"/>
      <family val="2"/>
    </font>
    <font>
      <sz val="11"/>
      <name val="Arial"/>
      <family val="2"/>
    </font>
    <font>
      <i/>
      <sz val="10"/>
      <name val="Arial"/>
      <family val="2"/>
    </font>
    <font>
      <sz val="14"/>
      <name val="Arial"/>
      <family val="2"/>
    </font>
    <font>
      <b/>
      <sz val="14"/>
      <name val="Arial"/>
      <family val="2"/>
    </font>
    <font>
      <b/>
      <sz val="16"/>
      <name val="Arial"/>
      <family val="2"/>
    </font>
    <font>
      <b/>
      <i/>
      <sz val="10"/>
      <name val="Arial"/>
      <family val="2"/>
    </font>
    <font>
      <b/>
      <sz val="14"/>
      <color indexed="9"/>
      <name val="Arial"/>
      <family val="2"/>
    </font>
    <font>
      <b/>
      <i/>
      <sz val="12"/>
      <name val="Arial"/>
      <family val="2"/>
    </font>
    <font>
      <sz val="9"/>
      <name val="Arial"/>
      <family val="2"/>
    </font>
    <font>
      <b/>
      <sz val="9"/>
      <name val="Arial"/>
      <family val="2"/>
    </font>
    <font>
      <sz val="8"/>
      <name val="Arial"/>
      <family val="2"/>
    </font>
    <font>
      <b/>
      <sz val="9"/>
      <name val="Arial"/>
      <family val="2"/>
    </font>
    <font>
      <b/>
      <sz val="8"/>
      <name val="Arial"/>
      <family val="2"/>
    </font>
    <font>
      <b/>
      <sz val="10"/>
      <color indexed="12"/>
      <name val="Arial"/>
      <family val="2"/>
    </font>
    <font>
      <b/>
      <sz val="9"/>
      <color indexed="12"/>
      <name val="Arial"/>
      <family val="2"/>
    </font>
    <font>
      <b/>
      <sz val="12"/>
      <name val="Arial"/>
      <family val="2"/>
    </font>
    <font>
      <b/>
      <sz val="12"/>
      <color indexed="9"/>
      <name val="Arial"/>
      <family val="2"/>
    </font>
    <font>
      <i/>
      <sz val="11"/>
      <name val="Arial"/>
      <family val="2"/>
    </font>
    <font>
      <sz val="12"/>
      <name val="Arial"/>
      <family val="2"/>
    </font>
    <font>
      <b/>
      <sz val="13"/>
      <name val="Arial"/>
      <family val="2"/>
    </font>
    <font>
      <b/>
      <sz val="18"/>
      <name val="Arial"/>
      <family val="2"/>
    </font>
    <font>
      <b/>
      <sz val="11"/>
      <color indexed="12"/>
      <name val="Arial"/>
      <family val="2"/>
    </font>
    <font>
      <b/>
      <sz val="10"/>
      <color indexed="9"/>
      <name val="Arial"/>
      <family val="2"/>
    </font>
    <font>
      <b/>
      <sz val="9"/>
      <color indexed="9"/>
      <name val="Arial"/>
      <family val="2"/>
    </font>
    <font>
      <b/>
      <sz val="10"/>
      <color indexed="9"/>
      <name val="Arial Narrow"/>
      <family val="2"/>
    </font>
    <font>
      <sz val="8"/>
      <color indexed="9"/>
      <name val="Arial"/>
      <family val="2"/>
    </font>
    <font>
      <sz val="8"/>
      <color indexed="9"/>
      <name val="Arial"/>
      <family val="2"/>
    </font>
    <font>
      <b/>
      <sz val="10"/>
      <color indexed="8"/>
      <name val="Arial"/>
      <family val="2"/>
    </font>
    <font>
      <b/>
      <sz val="12"/>
      <color indexed="60"/>
      <name val="Arial"/>
      <family val="2"/>
    </font>
    <font>
      <b/>
      <sz val="11"/>
      <color indexed="8"/>
      <name val="Arial"/>
      <family val="2"/>
    </font>
    <font>
      <sz val="8"/>
      <color indexed="9"/>
      <name val="Arial"/>
      <family val="2"/>
    </font>
    <font>
      <sz val="11"/>
      <name val="Calibri"/>
      <family val="2"/>
    </font>
    <font>
      <i/>
      <sz val="9"/>
      <name val="Verdana"/>
      <family val="2"/>
    </font>
    <font>
      <b/>
      <i/>
      <sz val="8"/>
      <name val="Verdana"/>
      <family val="2"/>
    </font>
    <font>
      <u/>
      <sz val="10"/>
      <name val="Arial"/>
      <family val="2"/>
    </font>
    <font>
      <b/>
      <u/>
      <sz val="9"/>
      <name val="Arial"/>
      <family val="2"/>
    </font>
    <font>
      <b/>
      <sz val="9"/>
      <color indexed="21"/>
      <name val="Arial"/>
      <family val="2"/>
    </font>
    <font>
      <sz val="8"/>
      <name val="Calibri"/>
      <family val="2"/>
    </font>
    <font>
      <i/>
      <sz val="10"/>
      <name val="Calibri"/>
      <family val="2"/>
    </font>
    <font>
      <u/>
      <sz val="11"/>
      <color indexed="12"/>
      <name val="Arial"/>
      <family val="2"/>
    </font>
    <font>
      <b/>
      <u/>
      <sz val="11"/>
      <name val="Arial"/>
      <family val="2"/>
    </font>
    <font>
      <b/>
      <sz val="17"/>
      <name val="Arial"/>
      <family val="2"/>
    </font>
    <font>
      <i/>
      <sz val="9"/>
      <name val="Arial"/>
      <family val="2"/>
    </font>
    <font>
      <b/>
      <sz val="8"/>
      <color indexed="9"/>
      <name val="Arial"/>
      <family val="2"/>
    </font>
    <font>
      <sz val="11"/>
      <color indexed="9"/>
      <name val="Arial"/>
      <family val="2"/>
    </font>
    <font>
      <sz val="11"/>
      <color indexed="9"/>
      <name val="Calibri"/>
      <family val="2"/>
    </font>
    <font>
      <sz val="11"/>
      <color theme="1"/>
      <name val="Calibri"/>
      <family val="2"/>
      <scheme val="minor"/>
    </font>
    <font>
      <b/>
      <sz val="10"/>
      <color rgb="FF00B0F0"/>
      <name val="Arial"/>
      <family val="2"/>
    </font>
    <font>
      <b/>
      <sz val="10"/>
      <color rgb="FF0000FF"/>
      <name val="Arial"/>
      <family val="2"/>
    </font>
    <font>
      <b/>
      <sz val="11"/>
      <color rgb="FF0000FF"/>
      <name val="Arial"/>
      <family val="2"/>
    </font>
    <font>
      <b/>
      <sz val="18"/>
      <color rgb="FF008080"/>
      <name val="Arial"/>
      <family val="2"/>
    </font>
    <font>
      <sz val="10"/>
      <color theme="0"/>
      <name val="Arial"/>
      <family val="2"/>
    </font>
    <font>
      <sz val="11"/>
      <color rgb="FFC00000"/>
      <name val="Arial"/>
      <family val="2"/>
    </font>
    <font>
      <b/>
      <sz val="10"/>
      <color rgb="FF009999"/>
      <name val="Arial"/>
      <family val="2"/>
    </font>
    <font>
      <b/>
      <sz val="18"/>
      <color rgb="FFC00000"/>
      <name val="Arial"/>
      <family val="2"/>
    </font>
    <font>
      <b/>
      <sz val="18"/>
      <color rgb="FF990000"/>
      <name val="Arial"/>
      <family val="2"/>
    </font>
    <font>
      <b/>
      <sz val="10"/>
      <color rgb="FFC00000"/>
      <name val="Arial"/>
      <family val="2"/>
    </font>
    <font>
      <b/>
      <sz val="14"/>
      <color rgb="FF990000"/>
      <name val="Arial"/>
      <family val="2"/>
    </font>
    <font>
      <b/>
      <sz val="9"/>
      <color rgb="FF009999"/>
      <name val="Arial"/>
      <family val="2"/>
    </font>
    <font>
      <b/>
      <sz val="10"/>
      <color theme="3" tint="-0.499984740745262"/>
      <name val="Arial"/>
      <family val="2"/>
    </font>
    <font>
      <b/>
      <sz val="10"/>
      <color rgb="FF002060"/>
      <name val="Arial"/>
      <family val="2"/>
    </font>
    <font>
      <b/>
      <sz val="10"/>
      <color rgb="FF0000CC"/>
      <name val="Arial"/>
      <family val="2"/>
    </font>
    <font>
      <b/>
      <sz val="10"/>
      <color rgb="FF0033CC"/>
      <name val="Arial"/>
      <family val="2"/>
    </font>
    <font>
      <b/>
      <sz val="10"/>
      <color rgb="FF3333FF"/>
      <name val="Arial"/>
      <family val="2"/>
    </font>
    <font>
      <b/>
      <sz val="10"/>
      <color theme="4" tint="-0.499984740745262"/>
      <name val="Arial"/>
      <family val="2"/>
    </font>
    <font>
      <sz val="14"/>
      <color theme="0"/>
      <name val="Arial"/>
      <family val="2"/>
    </font>
    <font>
      <sz val="11"/>
      <color theme="0"/>
      <name val="Arial"/>
      <family val="2"/>
    </font>
    <font>
      <b/>
      <sz val="8"/>
      <color theme="0"/>
      <name val="Arial"/>
      <family val="2"/>
    </font>
    <font>
      <b/>
      <i/>
      <sz val="10"/>
      <color rgb="FF008080"/>
      <name val="Arial"/>
      <family val="2"/>
    </font>
    <font>
      <b/>
      <i/>
      <sz val="10"/>
      <color theme="0"/>
      <name val="Arial"/>
      <family val="2"/>
    </font>
    <font>
      <b/>
      <sz val="14"/>
      <color theme="0"/>
      <name val="Arial"/>
      <family val="2"/>
    </font>
    <font>
      <b/>
      <sz val="17"/>
      <color rgb="FF0000FF"/>
      <name val="Arial"/>
      <family val="2"/>
    </font>
    <font>
      <b/>
      <sz val="11"/>
      <color rgb="FFC00000"/>
      <name val="Arial"/>
      <family val="2"/>
    </font>
    <font>
      <b/>
      <sz val="14"/>
      <color rgb="FF008080"/>
      <name val="Arial"/>
      <family val="2"/>
    </font>
    <font>
      <b/>
      <sz val="16"/>
      <color rgb="FFFF6600"/>
      <name val="Arial"/>
      <family val="2"/>
    </font>
    <font>
      <b/>
      <sz val="17"/>
      <color rgb="FF993300"/>
      <name val="Arial"/>
      <family val="2"/>
    </font>
    <font>
      <b/>
      <sz val="10"/>
      <color theme="0"/>
      <name val="Arial"/>
      <family val="2"/>
    </font>
  </fonts>
  <fills count="19">
    <fill>
      <patternFill patternType="none"/>
    </fill>
    <fill>
      <patternFill patternType="gray125"/>
    </fill>
    <fill>
      <patternFill patternType="solid">
        <fgColor indexed="21"/>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16"/>
        <bgColor indexed="64"/>
      </patternFill>
    </fill>
    <fill>
      <patternFill patternType="solid">
        <fgColor rgb="FFFFC000"/>
        <bgColor indexed="64"/>
      </patternFill>
    </fill>
    <fill>
      <patternFill patternType="solid">
        <fgColor rgb="FFCCFFCC"/>
        <bgColor indexed="64"/>
      </patternFill>
    </fill>
    <fill>
      <patternFill patternType="solid">
        <fgColor rgb="FF009999"/>
        <bgColor indexed="64"/>
      </patternFill>
    </fill>
    <fill>
      <patternFill patternType="solid">
        <fgColor rgb="FFE6FFCD"/>
        <bgColor indexed="64"/>
      </patternFill>
    </fill>
    <fill>
      <patternFill patternType="solid">
        <fgColor rgb="FFFFFF00"/>
        <bgColor indexed="64"/>
      </patternFill>
    </fill>
    <fill>
      <patternFill patternType="solid">
        <fgColor theme="0"/>
        <bgColor indexed="64"/>
      </patternFill>
    </fill>
    <fill>
      <patternFill patternType="solid">
        <fgColor rgb="FF800000"/>
        <bgColor indexed="64"/>
      </patternFill>
    </fill>
    <fill>
      <patternFill patternType="solid">
        <fgColor rgb="FF008080"/>
        <bgColor indexed="64"/>
      </patternFill>
    </fill>
    <fill>
      <patternFill patternType="solid">
        <fgColor theme="5" tint="-0.249977111117893"/>
        <bgColor indexed="64"/>
      </patternFill>
    </fill>
    <fill>
      <patternFill patternType="solid">
        <fgColor rgb="FF990033"/>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8"/>
      </right>
      <top/>
      <bottom style="thin">
        <color indexed="8"/>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medium">
        <color indexed="64"/>
      </top>
      <bottom style="dashed">
        <color indexed="64"/>
      </bottom>
      <diagonal/>
    </border>
    <border>
      <left/>
      <right style="dashed">
        <color indexed="64"/>
      </right>
      <top/>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dashed">
        <color indexed="64"/>
      </left>
      <right/>
      <top/>
      <bottom/>
      <diagonal/>
    </border>
    <border>
      <left style="thin">
        <color indexed="64"/>
      </left>
      <right/>
      <top/>
      <bottom style="dashed">
        <color indexed="64"/>
      </bottom>
      <diagonal/>
    </border>
    <border>
      <left/>
      <right style="medium">
        <color indexed="64"/>
      </right>
      <top/>
      <bottom style="dashed">
        <color indexed="64"/>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style="medium">
        <color indexed="64"/>
      </top>
      <bottom/>
      <diagonal/>
    </border>
    <border>
      <left style="medium">
        <color indexed="64"/>
      </left>
      <right style="thin">
        <color indexed="8"/>
      </right>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5" fillId="0" borderId="0"/>
    <xf numFmtId="0" fontId="55" fillId="0" borderId="0"/>
    <xf numFmtId="0" fontId="55" fillId="0" borderId="0"/>
    <xf numFmtId="9" fontId="1" fillId="0" borderId="0" applyFont="0" applyFill="0" applyBorder="0" applyAlignment="0" applyProtection="0"/>
  </cellStyleXfs>
  <cellXfs count="1193">
    <xf numFmtId="0" fontId="0" fillId="0" borderId="0" xfId="0"/>
    <xf numFmtId="6" fontId="2" fillId="0" borderId="0" xfId="0" applyNumberFormat="1" applyFont="1" applyFill="1"/>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2" fillId="0" borderId="0" xfId="0" applyFont="1" applyBorder="1"/>
    <xf numFmtId="0" fontId="8" fillId="0" borderId="0" xfId="0" applyFont="1"/>
    <xf numFmtId="0" fontId="10" fillId="0" borderId="0" xfId="0" applyFont="1"/>
    <xf numFmtId="0" fontId="11" fillId="0" borderId="0" xfId="0" applyFont="1"/>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2" xfId="0" applyFont="1" applyBorder="1"/>
    <xf numFmtId="164" fontId="8" fillId="0" borderId="2" xfId="0" applyNumberFormat="1" applyFont="1" applyBorder="1"/>
    <xf numFmtId="0" fontId="8" fillId="0" borderId="3" xfId="0" applyFont="1" applyBorder="1"/>
    <xf numFmtId="0" fontId="8" fillId="0" borderId="0" xfId="0" applyFont="1" applyBorder="1"/>
    <xf numFmtId="0" fontId="8" fillId="0" borderId="0" xfId="0" applyFont="1" applyAlignment="1">
      <alignment horizontal="left"/>
    </xf>
    <xf numFmtId="0" fontId="7" fillId="0" borderId="4" xfId="0" applyFont="1" applyBorder="1" applyAlignment="1">
      <alignment horizontal="center"/>
    </xf>
    <xf numFmtId="0" fontId="7" fillId="0" borderId="1" xfId="0" applyFont="1" applyBorder="1" applyAlignment="1">
      <alignment horizontal="center"/>
    </xf>
    <xf numFmtId="0" fontId="8" fillId="0" borderId="0" xfId="0" applyFont="1" applyBorder="1" applyAlignment="1">
      <alignment horizontal="right"/>
    </xf>
    <xf numFmtId="5" fontId="8" fillId="0" borderId="0" xfId="0" applyNumberFormat="1" applyFont="1" applyBorder="1"/>
    <xf numFmtId="167" fontId="8" fillId="0" borderId="0" xfId="0" applyNumberFormat="1" applyFont="1" applyAlignment="1">
      <alignment horizontal="center"/>
    </xf>
    <xf numFmtId="165" fontId="8" fillId="0" borderId="0" xfId="0" applyNumberFormat="1" applyFont="1"/>
    <xf numFmtId="5" fontId="7" fillId="0" borderId="0" xfId="0" applyNumberFormat="1" applyFont="1"/>
    <xf numFmtId="49" fontId="8" fillId="0" borderId="0" xfId="0" applyNumberFormat="1" applyFont="1"/>
    <xf numFmtId="165" fontId="7" fillId="0" borderId="0" xfId="0" applyNumberFormat="1" applyFont="1" applyBorder="1"/>
    <xf numFmtId="0" fontId="8" fillId="0" borderId="0" xfId="0" applyFont="1" applyAlignment="1">
      <alignment horizontal="right"/>
    </xf>
    <xf numFmtId="5" fontId="7" fillId="0" borderId="5" xfId="0" applyNumberFormat="1" applyFont="1" applyBorder="1"/>
    <xf numFmtId="0" fontId="8" fillId="0" borderId="5" xfId="0" applyFont="1" applyBorder="1"/>
    <xf numFmtId="5" fontId="6" fillId="2" borderId="6" xfId="0" applyNumberFormat="1" applyFont="1" applyFill="1" applyBorder="1"/>
    <xf numFmtId="0" fontId="12" fillId="0" borderId="0" xfId="0" applyFont="1" applyBorder="1" applyAlignment="1">
      <alignment horizontal="center"/>
    </xf>
    <xf numFmtId="0" fontId="17" fillId="0" borderId="0" xfId="0" applyFont="1"/>
    <xf numFmtId="0" fontId="17" fillId="0" borderId="0" xfId="0" applyFont="1" applyAlignment="1">
      <alignment horizontal="center"/>
    </xf>
    <xf numFmtId="0" fontId="18" fillId="0" borderId="0" xfId="1" applyNumberFormat="1" applyFont="1" applyAlignment="1">
      <alignment horizontal="right"/>
    </xf>
    <xf numFmtId="0" fontId="19" fillId="0" borderId="0" xfId="0" applyFont="1"/>
    <xf numFmtId="0" fontId="20" fillId="0" borderId="0" xfId="0" applyFont="1" applyAlignment="1">
      <alignment horizontal="right"/>
    </xf>
    <xf numFmtId="0" fontId="18" fillId="0" borderId="0" xfId="0" applyFont="1" applyAlignment="1">
      <alignment horizontal="right"/>
    </xf>
    <xf numFmtId="0" fontId="21" fillId="0" borderId="0" xfId="0" applyFont="1" applyAlignment="1">
      <alignment horizontal="center"/>
    </xf>
    <xf numFmtId="0" fontId="18" fillId="0" borderId="0" xfId="0" applyFont="1" applyAlignment="1">
      <alignment horizontal="center"/>
    </xf>
    <xf numFmtId="0" fontId="21" fillId="0" borderId="0" xfId="0" applyFont="1" applyFill="1" applyAlignment="1">
      <alignment horizontal="center"/>
    </xf>
    <xf numFmtId="170" fontId="18" fillId="3" borderId="0" xfId="0" applyNumberFormat="1" applyFont="1" applyFill="1" applyBorder="1" applyAlignment="1">
      <alignment horizontal="center"/>
    </xf>
    <xf numFmtId="171" fontId="17" fillId="0" borderId="7" xfId="0" applyNumberFormat="1" applyFont="1" applyFill="1" applyBorder="1" applyAlignment="1">
      <alignment horizontal="center"/>
    </xf>
    <xf numFmtId="171" fontId="17" fillId="0" borderId="2" xfId="0" applyNumberFormat="1" applyFont="1" applyBorder="1" applyAlignment="1">
      <alignment horizontal="center"/>
    </xf>
    <xf numFmtId="171" fontId="17" fillId="0" borderId="8" xfId="0" applyNumberFormat="1" applyFont="1" applyFill="1" applyBorder="1" applyAlignment="1">
      <alignment horizontal="center"/>
    </xf>
    <xf numFmtId="0" fontId="17" fillId="0" borderId="0" xfId="0" applyFont="1" applyBorder="1" applyAlignment="1">
      <alignment horizontal="center"/>
    </xf>
    <xf numFmtId="0" fontId="6" fillId="0" borderId="0" xfId="0" quotePrefix="1" applyFont="1" applyAlignment="1">
      <alignment horizontal="center"/>
    </xf>
    <xf numFmtId="0" fontId="17" fillId="4" borderId="0" xfId="0" applyFont="1" applyFill="1"/>
    <xf numFmtId="0" fontId="0" fillId="4" borderId="0" xfId="0" applyFill="1"/>
    <xf numFmtId="0" fontId="17" fillId="4" borderId="0" xfId="0" applyFont="1" applyFill="1" applyBorder="1" applyAlignment="1">
      <alignment horizontal="center"/>
    </xf>
    <xf numFmtId="0" fontId="18" fillId="4" borderId="0" xfId="0" applyFont="1" applyFill="1" applyAlignment="1">
      <alignment horizontal="right"/>
    </xf>
    <xf numFmtId="0" fontId="0" fillId="4" borderId="0" xfId="0" quotePrefix="1" applyFill="1" applyAlignment="1">
      <alignment horizontal="center"/>
    </xf>
    <xf numFmtId="171" fontId="17" fillId="0" borderId="9" xfId="0" applyNumberFormat="1" applyFont="1" applyFill="1" applyBorder="1" applyAlignment="1">
      <alignment horizontal="center"/>
    </xf>
    <xf numFmtId="0" fontId="17" fillId="0" borderId="10" xfId="0" applyFont="1" applyBorder="1" applyAlignment="1">
      <alignment horizontal="center"/>
    </xf>
    <xf numFmtId="0" fontId="8" fillId="0" borderId="0" xfId="0" applyFont="1" applyAlignment="1">
      <alignment horizontal="center"/>
    </xf>
    <xf numFmtId="164" fontId="8" fillId="0" borderId="0" xfId="0" applyNumberFormat="1" applyFont="1" applyBorder="1"/>
    <xf numFmtId="0" fontId="6" fillId="0" borderId="0" xfId="0" applyFont="1" applyBorder="1" applyAlignment="1">
      <alignment horizontal="right"/>
    </xf>
    <xf numFmtId="49" fontId="8" fillId="0" borderId="0" xfId="0" applyNumberFormat="1" applyFont="1" applyAlignment="1">
      <alignment horizontal="left"/>
    </xf>
    <xf numFmtId="0" fontId="6" fillId="0" borderId="5" xfId="0" applyFont="1" applyBorder="1" applyAlignment="1">
      <alignment horizontal="center"/>
    </xf>
    <xf numFmtId="9" fontId="6" fillId="0" borderId="5" xfId="0" applyNumberFormat="1" applyFont="1" applyBorder="1" applyAlignment="1">
      <alignment horizontal="center"/>
    </xf>
    <xf numFmtId="0" fontId="6" fillId="0" borderId="0" xfId="0" applyFont="1" applyAlignment="1">
      <alignment horizontal="left"/>
    </xf>
    <xf numFmtId="0" fontId="24" fillId="0" borderId="0" xfId="0" applyFont="1" applyAlignment="1">
      <alignment horizontal="left"/>
    </xf>
    <xf numFmtId="0" fontId="8" fillId="0" borderId="3" xfId="0" applyFont="1" applyBorder="1" applyAlignment="1">
      <alignment horizontal="left"/>
    </xf>
    <xf numFmtId="168" fontId="8" fillId="0" borderId="0" xfId="0" applyNumberFormat="1" applyFont="1" applyAlignment="1">
      <alignment horizontal="center"/>
    </xf>
    <xf numFmtId="5" fontId="8" fillId="0" borderId="0" xfId="0" applyNumberFormat="1" applyFont="1" applyAlignment="1">
      <alignment horizontal="center"/>
    </xf>
    <xf numFmtId="0" fontId="10" fillId="0" borderId="0" xfId="0" applyFont="1" applyAlignment="1">
      <alignment horizontal="left"/>
    </xf>
    <xf numFmtId="0" fontId="14" fillId="0" borderId="0" xfId="0" applyFont="1" applyAlignment="1">
      <alignment horizontal="left"/>
    </xf>
    <xf numFmtId="0" fontId="24" fillId="5" borderId="6" xfId="0" applyFont="1" applyFill="1" applyBorder="1" applyAlignment="1">
      <alignment horizontal="center"/>
    </xf>
    <xf numFmtId="0" fontId="10" fillId="0" borderId="10" xfId="0" applyFont="1" applyBorder="1" applyAlignment="1">
      <alignment horizontal="left"/>
    </xf>
    <xf numFmtId="0" fontId="9" fillId="5" borderId="4" xfId="0" applyFont="1" applyFill="1" applyBorder="1" applyAlignment="1">
      <alignment horizontal="center"/>
    </xf>
    <xf numFmtId="0" fontId="9" fillId="5" borderId="6" xfId="0" applyFont="1" applyFill="1" applyBorder="1" applyAlignment="1">
      <alignment horizontal="center"/>
    </xf>
    <xf numFmtId="5" fontId="27" fillId="5" borderId="4" xfId="0" applyNumberFormat="1" applyFont="1" applyFill="1" applyBorder="1" applyAlignment="1">
      <alignment horizontal="center"/>
    </xf>
    <xf numFmtId="5" fontId="27" fillId="5" borderId="6" xfId="0" applyNumberFormat="1" applyFont="1" applyFill="1" applyBorder="1" applyAlignment="1">
      <alignment horizontal="center"/>
    </xf>
    <xf numFmtId="5" fontId="17" fillId="0" borderId="4" xfId="0" applyNumberFormat="1" applyFont="1" applyBorder="1" applyAlignment="1">
      <alignment horizontal="right"/>
    </xf>
    <xf numFmtId="166" fontId="17" fillId="0" borderId="11" xfId="1" applyNumberFormat="1" applyFont="1" applyFill="1" applyBorder="1" applyAlignment="1">
      <alignment horizontal="right"/>
    </xf>
    <xf numFmtId="0" fontId="8" fillId="0" borderId="0" xfId="0" applyFont="1" applyBorder="1" applyAlignment="1">
      <alignment horizontal="left"/>
    </xf>
    <xf numFmtId="164" fontId="8" fillId="0" borderId="0" xfId="0" applyNumberFormat="1" applyFont="1" applyBorder="1" applyAlignment="1">
      <alignment horizontal="left"/>
    </xf>
    <xf numFmtId="166" fontId="7" fillId="0" borderId="12" xfId="0" applyNumberFormat="1" applyFont="1" applyBorder="1" applyAlignment="1">
      <alignment horizontal="center"/>
    </xf>
    <xf numFmtId="5" fontId="8" fillId="0" borderId="0" xfId="0" applyNumberFormat="1" applyFont="1" applyFill="1" applyAlignment="1">
      <alignment horizontal="center"/>
    </xf>
    <xf numFmtId="166" fontId="12" fillId="6" borderId="13" xfId="0" applyNumberFormat="1" applyFont="1" applyFill="1" applyBorder="1" applyAlignment="1">
      <alignment horizontal="center"/>
    </xf>
    <xf numFmtId="5" fontId="8" fillId="0" borderId="14" xfId="0" applyNumberFormat="1" applyFont="1" applyBorder="1" applyAlignment="1">
      <alignment horizontal="center"/>
    </xf>
    <xf numFmtId="5" fontId="8" fillId="0" borderId="15" xfId="0" applyNumberFormat="1" applyFont="1" applyBorder="1" applyAlignment="1">
      <alignment horizontal="center"/>
    </xf>
    <xf numFmtId="5" fontId="8" fillId="0" borderId="16" xfId="0" applyNumberFormat="1" applyFont="1" applyBorder="1" applyAlignment="1">
      <alignment horizontal="center"/>
    </xf>
    <xf numFmtId="3" fontId="22" fillId="0" borderId="17" xfId="0" applyNumberFormat="1" applyFont="1" applyBorder="1" applyAlignment="1" applyProtection="1">
      <alignment horizontal="center"/>
      <protection locked="0"/>
    </xf>
    <xf numFmtId="5" fontId="22" fillId="0" borderId="18" xfId="0" applyNumberFormat="1" applyFont="1" applyBorder="1" applyAlignment="1" applyProtection="1">
      <alignment horizontal="center"/>
      <protection locked="0"/>
    </xf>
    <xf numFmtId="3" fontId="22" fillId="0" borderId="11" xfId="0" applyNumberFormat="1" applyFont="1" applyBorder="1" applyAlignment="1" applyProtection="1">
      <alignment horizontal="center"/>
      <protection locked="0"/>
    </xf>
    <xf numFmtId="3" fontId="22" fillId="0" borderId="19" xfId="0" applyNumberFormat="1" applyFont="1" applyBorder="1" applyAlignment="1" applyProtection="1">
      <alignment horizontal="center"/>
      <protection locked="0"/>
    </xf>
    <xf numFmtId="3" fontId="22" fillId="0" borderId="20" xfId="0" applyNumberFormat="1" applyFont="1" applyBorder="1" applyAlignment="1" applyProtection="1">
      <alignment horizontal="center"/>
      <protection locked="0"/>
    </xf>
    <xf numFmtId="9" fontId="22" fillId="0" borderId="14" xfId="0" applyNumberFormat="1" applyFont="1" applyBorder="1" applyAlignment="1" applyProtection="1">
      <alignment horizontal="center"/>
      <protection locked="0"/>
    </xf>
    <xf numFmtId="9" fontId="22" fillId="0" borderId="15" xfId="0" applyNumberFormat="1" applyFont="1" applyBorder="1" applyAlignment="1" applyProtection="1">
      <alignment horizontal="center"/>
      <protection locked="0"/>
    </xf>
    <xf numFmtId="9" fontId="22" fillId="0" borderId="16" xfId="0" applyNumberFormat="1" applyFont="1" applyBorder="1" applyAlignment="1" applyProtection="1">
      <alignment horizontal="center"/>
      <protection locked="0"/>
    </xf>
    <xf numFmtId="5" fontId="22" fillId="0" borderId="0" xfId="0" applyNumberFormat="1" applyFont="1" applyBorder="1" applyAlignment="1" applyProtection="1">
      <alignment horizontal="center"/>
      <protection locked="0"/>
    </xf>
    <xf numFmtId="166" fontId="22" fillId="0" borderId="0" xfId="0" applyNumberFormat="1" applyFont="1" applyBorder="1" applyAlignment="1" applyProtection="1">
      <alignment horizontal="center"/>
      <protection locked="0"/>
    </xf>
    <xf numFmtId="5" fontId="7" fillId="0" borderId="0" xfId="0" applyNumberFormat="1" applyFont="1" applyBorder="1" applyAlignment="1" applyProtection="1">
      <alignment horizontal="center"/>
    </xf>
    <xf numFmtId="165" fontId="22" fillId="0" borderId="21" xfId="0" applyNumberFormat="1" applyFont="1" applyBorder="1" applyAlignment="1" applyProtection="1">
      <alignment horizontal="center"/>
      <protection locked="0"/>
    </xf>
    <xf numFmtId="165" fontId="22" fillId="0" borderId="22" xfId="0" applyNumberFormat="1" applyFont="1" applyBorder="1" applyAlignment="1" applyProtection="1">
      <alignment horizontal="center"/>
      <protection locked="0"/>
    </xf>
    <xf numFmtId="10" fontId="22" fillId="0" borderId="23" xfId="0" applyNumberFormat="1" applyFont="1" applyBorder="1" applyAlignment="1" applyProtection="1">
      <alignment horizontal="center"/>
      <protection locked="0"/>
    </xf>
    <xf numFmtId="5" fontId="7" fillId="0" borderId="18" xfId="0" applyNumberFormat="1" applyFont="1" applyBorder="1" applyAlignment="1" applyProtection="1">
      <alignment horizontal="center"/>
    </xf>
    <xf numFmtId="0" fontId="7" fillId="5" borderId="4" xfId="0" applyFont="1" applyFill="1" applyBorder="1" applyAlignment="1" applyProtection="1">
      <alignment horizontal="center"/>
      <protection locked="0"/>
    </xf>
    <xf numFmtId="14" fontId="19" fillId="0" borderId="0" xfId="0" applyNumberFormat="1" applyFont="1"/>
    <xf numFmtId="0" fontId="27" fillId="7" borderId="4" xfId="0" applyFont="1" applyFill="1" applyBorder="1" applyAlignment="1">
      <alignment horizontal="center"/>
    </xf>
    <xf numFmtId="0" fontId="3" fillId="0" borderId="0" xfId="0" applyFont="1" applyAlignment="1">
      <alignment horizontal="left"/>
    </xf>
    <xf numFmtId="43" fontId="3" fillId="0" borderId="0" xfId="1" applyFont="1"/>
    <xf numFmtId="0" fontId="2" fillId="8" borderId="6" xfId="0" applyFont="1" applyFill="1" applyBorder="1"/>
    <xf numFmtId="3" fontId="22" fillId="0" borderId="27" xfId="0" applyNumberFormat="1" applyFont="1" applyBorder="1" applyAlignment="1" applyProtection="1">
      <alignment horizontal="center"/>
      <protection locked="0"/>
    </xf>
    <xf numFmtId="9" fontId="22" fillId="0" borderId="28" xfId="0" applyNumberFormat="1" applyFont="1" applyBorder="1" applyAlignment="1" applyProtection="1">
      <alignment horizontal="center"/>
      <protection locked="0"/>
    </xf>
    <xf numFmtId="0" fontId="27" fillId="7" borderId="6" xfId="0" applyFont="1" applyFill="1" applyBorder="1" applyAlignment="1">
      <alignment horizontal="center"/>
    </xf>
    <xf numFmtId="5" fontId="3" fillId="8" borderId="17" xfId="0" applyNumberFormat="1" applyFont="1" applyFill="1" applyBorder="1"/>
    <xf numFmtId="5" fontId="3" fillId="8" borderId="18" xfId="0" applyNumberFormat="1" applyFont="1" applyFill="1" applyBorder="1"/>
    <xf numFmtId="0" fontId="2" fillId="8" borderId="18" xfId="0" applyFont="1" applyFill="1" applyBorder="1"/>
    <xf numFmtId="166" fontId="30" fillId="3" borderId="11" xfId="0" applyNumberFormat="1" applyFont="1" applyFill="1" applyBorder="1" applyAlignment="1">
      <alignment horizontal="center"/>
    </xf>
    <xf numFmtId="166" fontId="30" fillId="3" borderId="19" xfId="0" applyNumberFormat="1" applyFont="1" applyFill="1" applyBorder="1" applyAlignment="1">
      <alignment horizontal="center"/>
    </xf>
    <xf numFmtId="0" fontId="0" fillId="0" borderId="0" xfId="0" applyBorder="1"/>
    <xf numFmtId="0" fontId="0" fillId="0" borderId="10" xfId="0" applyBorder="1"/>
    <xf numFmtId="166" fontId="30" fillId="3" borderId="20" xfId="0" applyNumberFormat="1" applyFont="1" applyFill="1" applyBorder="1" applyAlignment="1">
      <alignment horizontal="center"/>
    </xf>
    <xf numFmtId="5" fontId="3" fillId="8" borderId="6" xfId="0" applyNumberFormat="1" applyFont="1" applyFill="1" applyBorder="1"/>
    <xf numFmtId="5" fontId="2" fillId="8" borderId="6" xfId="0" applyNumberFormat="1" applyFont="1" applyFill="1" applyBorder="1"/>
    <xf numFmtId="5" fontId="27" fillId="7" borderId="4" xfId="0" applyNumberFormat="1" applyFont="1" applyFill="1" applyBorder="1" applyAlignment="1">
      <alignment horizontal="center"/>
    </xf>
    <xf numFmtId="0" fontId="0" fillId="8" borderId="6" xfId="0" applyFill="1" applyBorder="1"/>
    <xf numFmtId="5" fontId="17" fillId="0" borderId="4" xfId="0" quotePrefix="1" applyNumberFormat="1" applyFont="1" applyBorder="1"/>
    <xf numFmtId="49" fontId="27" fillId="7" borderId="6" xfId="0" applyNumberFormat="1" applyFont="1" applyFill="1" applyBorder="1" applyAlignment="1">
      <alignment horizontal="center"/>
    </xf>
    <xf numFmtId="43" fontId="14" fillId="0" borderId="29" xfId="1" applyFont="1" applyBorder="1" applyAlignment="1">
      <alignment wrapText="1"/>
    </xf>
    <xf numFmtId="43" fontId="14" fillId="0" borderId="30" xfId="1" applyFont="1" applyBorder="1" applyAlignment="1">
      <alignment wrapText="1"/>
    </xf>
    <xf numFmtId="0" fontId="17" fillId="8" borderId="6" xfId="0" applyFont="1" applyFill="1" applyBorder="1"/>
    <xf numFmtId="0" fontId="31" fillId="8" borderId="6" xfId="0" applyFont="1" applyFill="1" applyBorder="1" applyAlignment="1">
      <alignment horizontal="center"/>
    </xf>
    <xf numFmtId="0" fontId="32" fillId="8" borderId="6" xfId="0" applyFont="1" applyFill="1" applyBorder="1" applyAlignment="1">
      <alignment horizontal="center"/>
    </xf>
    <xf numFmtId="5" fontId="23" fillId="0" borderId="7" xfId="1" applyNumberFormat="1" applyFont="1" applyFill="1" applyBorder="1" applyAlignment="1" applyProtection="1">
      <alignment horizontal="center"/>
      <protection locked="0"/>
    </xf>
    <xf numFmtId="0" fontId="7" fillId="8" borderId="1" xfId="0" applyFont="1" applyFill="1" applyBorder="1"/>
    <xf numFmtId="0" fontId="8" fillId="8" borderId="30" xfId="0" applyFont="1" applyFill="1" applyBorder="1"/>
    <xf numFmtId="6" fontId="7" fillId="8" borderId="30" xfId="0" applyNumberFormat="1" applyFont="1" applyFill="1" applyBorder="1" applyAlignment="1">
      <alignment horizontal="left"/>
    </xf>
    <xf numFmtId="0" fontId="7" fillId="8" borderId="30" xfId="0" applyFont="1" applyFill="1" applyBorder="1"/>
    <xf numFmtId="5" fontId="7" fillId="8" borderId="30" xfId="0" applyNumberFormat="1" applyFont="1" applyFill="1" applyBorder="1"/>
    <xf numFmtId="0" fontId="8" fillId="8" borderId="3" xfId="0" applyFont="1" applyFill="1" applyBorder="1"/>
    <xf numFmtId="0" fontId="0" fillId="8" borderId="0" xfId="0" applyFill="1" applyBorder="1"/>
    <xf numFmtId="166" fontId="11" fillId="8" borderId="18" xfId="0" applyNumberFormat="1" applyFont="1" applyFill="1" applyBorder="1" applyAlignment="1">
      <alignment horizontal="center"/>
    </xf>
    <xf numFmtId="0" fontId="18" fillId="0" borderId="0" xfId="0" applyFont="1"/>
    <xf numFmtId="0" fontId="2" fillId="0" borderId="0" xfId="0" applyFont="1" applyAlignment="1">
      <alignment horizontal="left"/>
    </xf>
    <xf numFmtId="172" fontId="22" fillId="0" borderId="0" xfId="0" applyNumberFormat="1" applyFont="1" applyBorder="1" applyAlignment="1" applyProtection="1">
      <alignment horizontal="center"/>
      <protection locked="0"/>
    </xf>
    <xf numFmtId="0" fontId="0" fillId="0" borderId="0" xfId="0" applyFill="1" applyBorder="1"/>
    <xf numFmtId="0" fontId="17" fillId="0" borderId="10" xfId="0" applyFont="1" applyBorder="1"/>
    <xf numFmtId="5" fontId="23" fillId="0" borderId="4" xfId="1" applyNumberFormat="1" applyFont="1" applyFill="1" applyBorder="1" applyAlignment="1" applyProtection="1">
      <alignment horizontal="right"/>
      <protection locked="0"/>
    </xf>
    <xf numFmtId="0" fontId="3" fillId="0" borderId="13" xfId="0" applyFont="1" applyBorder="1" applyAlignment="1">
      <alignment horizontal="center"/>
    </xf>
    <xf numFmtId="169" fontId="3" fillId="0" borderId="13" xfId="1" quotePrefix="1" applyNumberFormat="1" applyFont="1" applyFill="1" applyBorder="1" applyAlignment="1">
      <alignment horizontal="center"/>
    </xf>
    <xf numFmtId="5" fontId="27" fillId="7" borderId="6" xfId="0" applyNumberFormat="1" applyFont="1" applyFill="1" applyBorder="1" applyAlignment="1">
      <alignment horizontal="center"/>
    </xf>
    <xf numFmtId="0" fontId="27" fillId="0" borderId="0" xfId="0" applyFont="1"/>
    <xf numFmtId="0" fontId="11" fillId="0" borderId="0" xfId="0" applyFont="1" applyBorder="1"/>
    <xf numFmtId="0" fontId="36" fillId="0" borderId="31" xfId="0" applyFont="1" applyBorder="1" applyAlignment="1">
      <alignment wrapText="1"/>
    </xf>
    <xf numFmtId="0" fontId="36" fillId="0" borderId="32" xfId="0" applyFont="1" applyBorder="1" applyAlignment="1">
      <alignment wrapText="1"/>
    </xf>
    <xf numFmtId="0" fontId="36" fillId="0" borderId="33" xfId="0" applyFont="1" applyBorder="1" applyAlignment="1">
      <alignment wrapText="1"/>
    </xf>
    <xf numFmtId="49" fontId="8" fillId="0" borderId="0" xfId="0" applyNumberFormat="1" applyFont="1" applyBorder="1"/>
    <xf numFmtId="0" fontId="8" fillId="0" borderId="34" xfId="0" applyFont="1" applyBorder="1"/>
    <xf numFmtId="0" fontId="10" fillId="8" borderId="6" xfId="0" applyFont="1" applyFill="1" applyBorder="1" applyAlignment="1">
      <alignment horizontal="right"/>
    </xf>
    <xf numFmtId="0" fontId="37" fillId="3" borderId="35" xfId="0" applyFont="1" applyFill="1" applyBorder="1" applyAlignment="1">
      <alignment horizontal="right" vertical="center"/>
    </xf>
    <xf numFmtId="0" fontId="38" fillId="0" borderId="36" xfId="0" applyFont="1" applyBorder="1" applyAlignment="1">
      <alignment horizontal="center" wrapText="1"/>
    </xf>
    <xf numFmtId="0" fontId="38" fillId="0" borderId="37" xfId="0" applyFont="1" applyBorder="1" applyAlignment="1">
      <alignment horizontal="center" wrapText="1"/>
    </xf>
    <xf numFmtId="0" fontId="3" fillId="0" borderId="38" xfId="0" applyFont="1" applyBorder="1" applyAlignment="1">
      <alignment horizontal="center" wrapText="1"/>
    </xf>
    <xf numFmtId="0" fontId="2" fillId="4" borderId="2" xfId="0" applyFont="1" applyFill="1" applyBorder="1" applyAlignment="1">
      <alignment horizontal="center"/>
    </xf>
    <xf numFmtId="0" fontId="2" fillId="4" borderId="10" xfId="0" applyFont="1" applyFill="1" applyBorder="1" applyAlignment="1">
      <alignment horizontal="center"/>
    </xf>
    <xf numFmtId="0" fontId="38" fillId="4" borderId="2" xfId="0" applyFont="1" applyFill="1" applyBorder="1" applyAlignment="1">
      <alignment horizontal="center" wrapText="1"/>
    </xf>
    <xf numFmtId="0" fontId="3" fillId="4" borderId="10" xfId="0" applyFont="1" applyFill="1" applyBorder="1" applyAlignment="1">
      <alignment horizontal="center" wrapText="1"/>
    </xf>
    <xf numFmtId="0" fontId="8" fillId="4" borderId="2" xfId="0" applyFont="1" applyFill="1" applyBorder="1" applyAlignment="1"/>
    <xf numFmtId="0" fontId="8" fillId="4" borderId="0" xfId="0" applyFont="1" applyFill="1" applyBorder="1" applyAlignment="1"/>
    <xf numFmtId="0" fontId="8" fillId="4" borderId="10" xfId="0" applyFont="1" applyFill="1" applyBorder="1" applyAlignment="1"/>
    <xf numFmtId="0" fontId="8" fillId="0" borderId="0" xfId="0" applyFont="1" applyFill="1" applyBorder="1" applyAlignment="1">
      <alignment horizontal="center" wrapText="1"/>
    </xf>
    <xf numFmtId="0" fontId="38" fillId="0" borderId="17" xfId="0" applyFont="1" applyBorder="1" applyAlignment="1">
      <alignment horizontal="center" wrapText="1"/>
    </xf>
    <xf numFmtId="0" fontId="9" fillId="2" borderId="6" xfId="0" applyFont="1" applyFill="1" applyBorder="1"/>
    <xf numFmtId="0" fontId="26" fillId="2" borderId="6" xfId="0" applyFont="1" applyFill="1" applyBorder="1"/>
    <xf numFmtId="0" fontId="10" fillId="2" borderId="0" xfId="0" applyFont="1" applyFill="1" applyBorder="1" applyAlignment="1">
      <alignment horizontal="right"/>
    </xf>
    <xf numFmtId="0" fontId="8" fillId="2" borderId="3" xfId="0" applyFont="1" applyFill="1" applyBorder="1"/>
    <xf numFmtId="0" fontId="8" fillId="2" borderId="0" xfId="0" applyFont="1" applyFill="1" applyBorder="1"/>
    <xf numFmtId="0" fontId="12" fillId="2" borderId="10" xfId="0" applyFont="1" applyFill="1" applyBorder="1" applyAlignment="1">
      <alignment horizontal="right"/>
    </xf>
    <xf numFmtId="0" fontId="12" fillId="2" borderId="30" xfId="0" applyFont="1" applyFill="1" applyBorder="1" applyAlignment="1">
      <alignment horizontal="right"/>
    </xf>
    <xf numFmtId="5" fontId="6" fillId="2" borderId="4" xfId="0" applyNumberFormat="1" applyFont="1" applyFill="1" applyBorder="1"/>
    <xf numFmtId="5" fontId="9" fillId="2" borderId="6" xfId="0" applyNumberFormat="1" applyFont="1" applyFill="1" applyBorder="1"/>
    <xf numFmtId="5" fontId="6" fillId="2" borderId="6" xfId="0" applyNumberFormat="1" applyFont="1" applyFill="1" applyBorder="1" applyAlignment="1">
      <alignment horizontal="center"/>
    </xf>
    <xf numFmtId="0" fontId="7" fillId="2" borderId="1" xfId="0" applyFont="1" applyFill="1" applyBorder="1"/>
    <xf numFmtId="0" fontId="8" fillId="2" borderId="30" xfId="0" applyFont="1" applyFill="1" applyBorder="1"/>
    <xf numFmtId="6" fontId="7" fillId="2" borderId="30" xfId="0" applyNumberFormat="1" applyFont="1" applyFill="1" applyBorder="1" applyAlignment="1">
      <alignment horizontal="left"/>
    </xf>
    <xf numFmtId="0" fontId="7" fillId="2" borderId="30" xfId="0" applyFont="1" applyFill="1" applyBorder="1"/>
    <xf numFmtId="5" fontId="7" fillId="2" borderId="30" xfId="0" applyNumberFormat="1" applyFont="1" applyFill="1" applyBorder="1"/>
    <xf numFmtId="5" fontId="6" fillId="2" borderId="17" xfId="0" applyNumberFormat="1" applyFont="1" applyFill="1" applyBorder="1"/>
    <xf numFmtId="0" fontId="0" fillId="2" borderId="3" xfId="0" applyFill="1" applyBorder="1"/>
    <xf numFmtId="0" fontId="0" fillId="2" borderId="0" xfId="0" applyFill="1" applyBorder="1"/>
    <xf numFmtId="166" fontId="11" fillId="2" borderId="18" xfId="0" applyNumberFormat="1" applyFont="1" applyFill="1" applyBorder="1"/>
    <xf numFmtId="173" fontId="25" fillId="0" borderId="0" xfId="0" applyNumberFormat="1" applyFont="1" applyFill="1" applyBorder="1" applyAlignment="1" applyProtection="1">
      <alignment horizontal="center"/>
      <protection locked="0"/>
    </xf>
    <xf numFmtId="0" fontId="9" fillId="2" borderId="4" xfId="0" applyFont="1" applyFill="1" applyBorder="1"/>
    <xf numFmtId="0" fontId="27" fillId="2" borderId="6" xfId="0" applyFont="1" applyFill="1" applyBorder="1" applyAlignment="1">
      <alignment horizontal="center"/>
    </xf>
    <xf numFmtId="166" fontId="6" fillId="2" borderId="6" xfId="0" applyNumberFormat="1" applyFont="1" applyFill="1" applyBorder="1" applyAlignment="1">
      <alignment horizontal="center"/>
    </xf>
    <xf numFmtId="0" fontId="0" fillId="2" borderId="6" xfId="0" applyFill="1" applyBorder="1"/>
    <xf numFmtId="0" fontId="17" fillId="2" borderId="6" xfId="0" applyFont="1" applyFill="1" applyBorder="1"/>
    <xf numFmtId="0" fontId="7" fillId="5" borderId="3" xfId="0" applyFont="1" applyFill="1" applyBorder="1" applyAlignment="1">
      <alignment horizontal="center"/>
    </xf>
    <xf numFmtId="8" fontId="6" fillId="0" borderId="39" xfId="0" applyNumberFormat="1" applyFont="1" applyBorder="1" applyAlignment="1">
      <alignment horizontal="center"/>
    </xf>
    <xf numFmtId="166" fontId="8" fillId="0" borderId="39" xfId="0" applyNumberFormat="1" applyFont="1" applyBorder="1" applyAlignment="1">
      <alignment horizontal="center"/>
    </xf>
    <xf numFmtId="9" fontId="24" fillId="0" borderId="40" xfId="0" applyNumberFormat="1" applyFont="1" applyBorder="1" applyAlignment="1">
      <alignment horizontal="center"/>
    </xf>
    <xf numFmtId="167" fontId="7" fillId="0" borderId="41" xfId="0" applyNumberFormat="1" applyFont="1" applyBorder="1" applyAlignment="1">
      <alignment horizontal="center"/>
    </xf>
    <xf numFmtId="167" fontId="8" fillId="0" borderId="41" xfId="0" applyNumberFormat="1" applyFont="1" applyBorder="1" applyAlignment="1">
      <alignment horizontal="center"/>
    </xf>
    <xf numFmtId="0" fontId="7" fillId="2" borderId="3" xfId="0" applyFont="1" applyFill="1" applyBorder="1"/>
    <xf numFmtId="5" fontId="7" fillId="2" borderId="0" xfId="0" applyNumberFormat="1" applyFont="1" applyFill="1" applyBorder="1"/>
    <xf numFmtId="0" fontId="7" fillId="2" borderId="0" xfId="0" applyFont="1" applyFill="1" applyBorder="1"/>
    <xf numFmtId="0" fontId="7" fillId="5" borderId="29" xfId="0" applyFont="1" applyFill="1" applyBorder="1" applyAlignment="1">
      <alignment horizontal="center"/>
    </xf>
    <xf numFmtId="0" fontId="7" fillId="5" borderId="42" xfId="0" applyFont="1" applyFill="1" applyBorder="1" applyAlignment="1">
      <alignment horizontal="center"/>
    </xf>
    <xf numFmtId="0" fontId="7" fillId="5" borderId="39" xfId="0" applyFont="1" applyFill="1" applyBorder="1" applyAlignment="1">
      <alignment horizontal="center"/>
    </xf>
    <xf numFmtId="0" fontId="7" fillId="5" borderId="1" xfId="0" applyFont="1" applyFill="1" applyBorder="1" applyAlignment="1">
      <alignment horizontal="center"/>
    </xf>
    <xf numFmtId="166" fontId="27" fillId="0" borderId="43" xfId="0" applyNumberFormat="1" applyFont="1" applyBorder="1" applyAlignment="1">
      <alignment horizontal="center"/>
    </xf>
    <xf numFmtId="0" fontId="2" fillId="8" borderId="0" xfId="0" applyFont="1" applyFill="1" applyBorder="1"/>
    <xf numFmtId="0" fontId="3" fillId="7" borderId="4" xfId="0" applyFont="1" applyFill="1" applyBorder="1" applyAlignment="1">
      <alignment horizontal="center"/>
    </xf>
    <xf numFmtId="0" fontId="3" fillId="7" borderId="6" xfId="0" applyFont="1" applyFill="1" applyBorder="1" applyAlignment="1">
      <alignment horizontal="center"/>
    </xf>
    <xf numFmtId="166" fontId="3" fillId="7" borderId="6" xfId="0" applyNumberFormat="1" applyFont="1" applyFill="1" applyBorder="1" applyAlignment="1">
      <alignment horizontal="center"/>
    </xf>
    <xf numFmtId="166" fontId="30" fillId="3" borderId="44" xfId="0" applyNumberFormat="1" applyFont="1" applyFill="1" applyBorder="1" applyAlignment="1">
      <alignment horizontal="center"/>
    </xf>
    <xf numFmtId="166" fontId="30" fillId="3" borderId="45" xfId="0" applyNumberFormat="1" applyFont="1" applyFill="1" applyBorder="1" applyAlignment="1">
      <alignment horizontal="center"/>
    </xf>
    <xf numFmtId="166" fontId="30" fillId="3" borderId="46" xfId="0" applyNumberFormat="1" applyFont="1" applyFill="1" applyBorder="1" applyAlignment="1">
      <alignment horizontal="center"/>
    </xf>
    <xf numFmtId="166" fontId="30" fillId="3" borderId="7" xfId="0" applyNumberFormat="1" applyFont="1" applyFill="1" applyBorder="1" applyAlignment="1">
      <alignment horizontal="center"/>
    </xf>
    <xf numFmtId="166" fontId="30" fillId="3" borderId="8" xfId="0" applyNumberFormat="1" applyFont="1" applyFill="1" applyBorder="1" applyAlignment="1">
      <alignment horizontal="center"/>
    </xf>
    <xf numFmtId="166" fontId="30" fillId="3" borderId="9" xfId="0" applyNumberFormat="1" applyFont="1" applyFill="1" applyBorder="1" applyAlignment="1">
      <alignment horizontal="center"/>
    </xf>
    <xf numFmtId="166" fontId="30" fillId="3" borderId="41" xfId="0" applyNumberFormat="1" applyFont="1" applyFill="1" applyBorder="1" applyAlignment="1">
      <alignment horizontal="center"/>
    </xf>
    <xf numFmtId="166" fontId="30" fillId="3" borderId="47" xfId="0" applyNumberFormat="1" applyFont="1" applyFill="1" applyBorder="1" applyAlignment="1">
      <alignment horizontal="center"/>
    </xf>
    <xf numFmtId="0" fontId="7" fillId="8" borderId="0" xfId="0" applyFont="1" applyFill="1" applyBorder="1" applyAlignment="1">
      <alignment horizontal="right"/>
    </xf>
    <xf numFmtId="166" fontId="30" fillId="3" borderId="43" xfId="0" applyNumberFormat="1" applyFont="1" applyFill="1" applyBorder="1" applyAlignment="1">
      <alignment horizontal="center"/>
    </xf>
    <xf numFmtId="0" fontId="7" fillId="8" borderId="3" xfId="0" applyFont="1" applyFill="1" applyBorder="1" applyAlignment="1">
      <alignment horizontal="right"/>
    </xf>
    <xf numFmtId="173" fontId="25" fillId="0" borderId="2" xfId="0" applyNumberFormat="1" applyFont="1" applyFill="1" applyBorder="1" applyAlignment="1" applyProtection="1">
      <alignment horizontal="center"/>
      <protection locked="0"/>
    </xf>
    <xf numFmtId="9" fontId="24" fillId="0" borderId="48" xfId="0" applyNumberFormat="1" applyFont="1" applyBorder="1" applyAlignment="1">
      <alignment horizontal="center"/>
    </xf>
    <xf numFmtId="167" fontId="8" fillId="0" borderId="49" xfId="0" applyNumberFormat="1" applyFont="1" applyBorder="1" applyAlignment="1">
      <alignment horizontal="center"/>
    </xf>
    <xf numFmtId="0" fontId="8" fillId="0" borderId="10" xfId="0" applyFont="1" applyBorder="1"/>
    <xf numFmtId="166" fontId="8" fillId="0" borderId="50" xfId="0" applyNumberFormat="1" applyFont="1" applyBorder="1" applyAlignment="1">
      <alignment horizontal="center"/>
    </xf>
    <xf numFmtId="0" fontId="0" fillId="0" borderId="0" xfId="0" applyBorder="1" applyAlignment="1"/>
    <xf numFmtId="6" fontId="40" fillId="0" borderId="0" xfId="0" applyNumberFormat="1" applyFont="1"/>
    <xf numFmtId="0" fontId="2" fillId="0" borderId="0" xfId="0" applyFont="1"/>
    <xf numFmtId="6" fontId="8" fillId="0" borderId="98" xfId="4" applyNumberFormat="1" applyFont="1" applyBorder="1" applyAlignment="1">
      <alignment horizontal="center" wrapText="1"/>
    </xf>
    <xf numFmtId="0" fontId="7" fillId="0" borderId="31" xfId="0" applyFont="1" applyBorder="1" applyAlignment="1">
      <alignment wrapText="1"/>
    </xf>
    <xf numFmtId="6" fontId="8" fillId="0" borderId="98" xfId="5" applyNumberFormat="1" applyFont="1" applyBorder="1" applyAlignment="1">
      <alignment horizontal="center" wrapText="1"/>
    </xf>
    <xf numFmtId="166" fontId="8" fillId="4" borderId="2" xfId="0" applyNumberFormat="1" applyFont="1" applyFill="1" applyBorder="1" applyAlignment="1">
      <alignment wrapText="1"/>
    </xf>
    <xf numFmtId="6" fontId="8" fillId="0" borderId="98" xfId="6" applyNumberFormat="1" applyFont="1" applyBorder="1" applyAlignment="1">
      <alignment horizontal="center" wrapText="1"/>
    </xf>
    <xf numFmtId="6" fontId="8" fillId="0" borderId="99" xfId="4" applyNumberFormat="1" applyFont="1" applyBorder="1" applyAlignment="1">
      <alignment horizontal="center" wrapText="1"/>
    </xf>
    <xf numFmtId="0" fontId="7" fillId="0" borderId="32" xfId="0" applyFont="1" applyBorder="1" applyAlignment="1">
      <alignment wrapText="1"/>
    </xf>
    <xf numFmtId="6" fontId="8" fillId="0" borderId="99" xfId="5" applyNumberFormat="1" applyFont="1" applyBorder="1" applyAlignment="1">
      <alignment horizontal="center" wrapText="1"/>
    </xf>
    <xf numFmtId="166" fontId="8" fillId="4" borderId="0" xfId="0" applyNumberFormat="1" applyFont="1" applyFill="1" applyBorder="1" applyAlignment="1">
      <alignment wrapText="1"/>
    </xf>
    <xf numFmtId="6" fontId="8" fillId="0" borderId="99" xfId="6" applyNumberFormat="1" applyFont="1" applyBorder="1" applyAlignment="1">
      <alignment horizontal="center" wrapText="1"/>
    </xf>
    <xf numFmtId="0" fontId="7" fillId="0" borderId="54" xfId="0" applyFont="1" applyBorder="1" applyAlignment="1">
      <alignment wrapText="1"/>
    </xf>
    <xf numFmtId="0" fontId="7" fillId="0" borderId="33" xfId="0" applyFont="1" applyBorder="1" applyAlignment="1">
      <alignment wrapText="1"/>
    </xf>
    <xf numFmtId="6" fontId="8" fillId="0" borderId="100" xfId="5" applyNumberFormat="1" applyFont="1" applyBorder="1" applyAlignment="1">
      <alignment horizontal="center" wrapText="1"/>
    </xf>
    <xf numFmtId="166" fontId="8" fillId="4" borderId="10" xfId="0" applyNumberFormat="1" applyFont="1" applyFill="1" applyBorder="1" applyAlignment="1">
      <alignment wrapText="1"/>
    </xf>
    <xf numFmtId="6" fontId="8" fillId="0" borderId="100" xfId="6" applyNumberFormat="1" applyFont="1" applyBorder="1" applyAlignment="1">
      <alignment horizontal="center" wrapText="1"/>
    </xf>
    <xf numFmtId="0" fontId="5" fillId="0" borderId="0" xfId="3" applyBorder="1" applyAlignment="1" applyProtection="1"/>
    <xf numFmtId="169" fontId="18" fillId="0" borderId="9" xfId="1" quotePrefix="1" applyNumberFormat="1" applyFont="1" applyFill="1" applyBorder="1" applyAlignment="1">
      <alignment horizontal="center"/>
    </xf>
    <xf numFmtId="0" fontId="18" fillId="0" borderId="26" xfId="0" applyFont="1" applyBorder="1" applyAlignment="1">
      <alignment horizontal="center"/>
    </xf>
    <xf numFmtId="49" fontId="27" fillId="7" borderId="4" xfId="0" applyNumberFormat="1" applyFont="1" applyFill="1" applyBorder="1" applyAlignment="1">
      <alignment horizontal="center"/>
    </xf>
    <xf numFmtId="0" fontId="0" fillId="0" borderId="0" xfId="0" applyFill="1"/>
    <xf numFmtId="0" fontId="21" fillId="0" borderId="0" xfId="0" applyFont="1"/>
    <xf numFmtId="0" fontId="0" fillId="0" borderId="1" xfId="0" applyBorder="1"/>
    <xf numFmtId="0" fontId="0" fillId="0" borderId="2" xfId="0" applyBorder="1"/>
    <xf numFmtId="0" fontId="8" fillId="0" borderId="55" xfId="0" applyFont="1" applyBorder="1"/>
    <xf numFmtId="0" fontId="0" fillId="0" borderId="3" xfId="0" applyBorder="1"/>
    <xf numFmtId="0" fontId="7" fillId="0" borderId="10" xfId="0" applyFont="1" applyBorder="1"/>
    <xf numFmtId="5" fontId="27" fillId="9" borderId="6" xfId="0" applyNumberFormat="1" applyFont="1" applyFill="1" applyBorder="1" applyAlignment="1">
      <alignment horizontal="center"/>
    </xf>
    <xf numFmtId="0" fontId="19" fillId="0" borderId="3" xfId="0" applyFont="1" applyBorder="1"/>
    <xf numFmtId="0" fontId="7" fillId="0" borderId="0" xfId="0" applyFont="1" applyFill="1" applyBorder="1"/>
    <xf numFmtId="0" fontId="17" fillId="0" borderId="0" xfId="0" applyFont="1" applyBorder="1"/>
    <xf numFmtId="0" fontId="3" fillId="0" borderId="10" xfId="0" quotePrefix="1" applyFont="1" applyBorder="1" applyAlignment="1">
      <alignment horizontal="center"/>
    </xf>
    <xf numFmtId="166" fontId="7" fillId="0" borderId="0" xfId="0" applyNumberFormat="1" applyFont="1" applyBorder="1" applyAlignment="1">
      <alignment horizontal="center"/>
    </xf>
    <xf numFmtId="166" fontId="12" fillId="2" borderId="26" xfId="0" applyNumberFormat="1" applyFont="1" applyFill="1" applyBorder="1"/>
    <xf numFmtId="0" fontId="6" fillId="0" borderId="10" xfId="0" quotePrefix="1" applyFont="1" applyBorder="1" applyAlignment="1">
      <alignment horizontal="center"/>
    </xf>
    <xf numFmtId="0" fontId="7" fillId="0" borderId="0" xfId="0" applyFont="1" applyBorder="1"/>
    <xf numFmtId="0" fontId="0" fillId="0" borderId="10" xfId="0" applyFill="1" applyBorder="1"/>
    <xf numFmtId="5" fontId="23" fillId="0" borderId="56" xfId="1" applyNumberFormat="1" applyFont="1" applyFill="1" applyBorder="1" applyAlignment="1" applyProtection="1">
      <alignment horizontal="center"/>
      <protection locked="0"/>
    </xf>
    <xf numFmtId="5" fontId="23" fillId="0" borderId="6" xfId="1" applyNumberFormat="1" applyFont="1" applyFill="1" applyBorder="1" applyAlignment="1" applyProtection="1">
      <alignment horizontal="right"/>
      <protection locked="0"/>
    </xf>
    <xf numFmtId="43" fontId="3" fillId="0" borderId="10" xfId="1" applyFont="1" applyBorder="1"/>
    <xf numFmtId="0" fontId="11" fillId="8" borderId="26" xfId="0" applyFont="1" applyFill="1" applyBorder="1"/>
    <xf numFmtId="0" fontId="11" fillId="0" borderId="0" xfId="0" applyFont="1" applyFill="1" applyBorder="1"/>
    <xf numFmtId="0" fontId="17" fillId="0" borderId="10" xfId="0" quotePrefix="1" applyFont="1" applyBorder="1"/>
    <xf numFmtId="0" fontId="8" fillId="0" borderId="34" xfId="0" applyFont="1" applyBorder="1" applyAlignment="1">
      <alignment horizontal="left"/>
    </xf>
    <xf numFmtId="0" fontId="8" fillId="0" borderId="57" xfId="0" applyFont="1" applyBorder="1" applyAlignment="1">
      <alignment horizontal="left"/>
    </xf>
    <xf numFmtId="0" fontId="10" fillId="0" borderId="57" xfId="0" applyFont="1" applyBorder="1"/>
    <xf numFmtId="0" fontId="8" fillId="0" borderId="58" xfId="0" applyFont="1" applyBorder="1" applyAlignment="1">
      <alignment horizontal="left"/>
    </xf>
    <xf numFmtId="0" fontId="7" fillId="5" borderId="59" xfId="0" applyFont="1" applyFill="1" applyBorder="1" applyAlignment="1">
      <alignment horizontal="center"/>
    </xf>
    <xf numFmtId="166" fontId="8" fillId="0" borderId="59" xfId="0" applyNumberFormat="1" applyFont="1" applyBorder="1" applyAlignment="1">
      <alignment horizontal="center"/>
    </xf>
    <xf numFmtId="167" fontId="8" fillId="0" borderId="60" xfId="0" applyNumberFormat="1" applyFont="1" applyBorder="1" applyAlignment="1">
      <alignment horizontal="center"/>
    </xf>
    <xf numFmtId="9" fontId="24" fillId="0" borderId="61" xfId="0" applyNumberFormat="1" applyFont="1" applyBorder="1" applyAlignment="1">
      <alignment horizontal="center"/>
    </xf>
    <xf numFmtId="172" fontId="22" fillId="0" borderId="10" xfId="0" applyNumberFormat="1" applyFont="1" applyBorder="1" applyAlignment="1" applyProtection="1">
      <alignment horizontal="center"/>
      <protection locked="0"/>
    </xf>
    <xf numFmtId="0" fontId="0" fillId="0" borderId="23" xfId="0" applyBorder="1"/>
    <xf numFmtId="0" fontId="0" fillId="0" borderId="18" xfId="0" applyBorder="1"/>
    <xf numFmtId="0" fontId="0" fillId="0" borderId="55" xfId="0" applyBorder="1"/>
    <xf numFmtId="0" fontId="0" fillId="0" borderId="17" xfId="0" applyBorder="1"/>
    <xf numFmtId="0" fontId="8" fillId="0" borderId="3" xfId="0" quotePrefix="1" applyFont="1" applyBorder="1"/>
    <xf numFmtId="0" fontId="3" fillId="0" borderId="10" xfId="0" applyFont="1" applyBorder="1"/>
    <xf numFmtId="0" fontId="8" fillId="0" borderId="55" xfId="0" quotePrefix="1" applyFont="1" applyBorder="1"/>
    <xf numFmtId="0" fontId="0" fillId="0" borderId="3" xfId="0" quotePrefix="1" applyBorder="1"/>
    <xf numFmtId="0" fontId="5" fillId="0" borderId="55" xfId="3" applyBorder="1" applyAlignment="1" applyProtection="1"/>
    <xf numFmtId="0" fontId="10" fillId="0" borderId="0" xfId="0" applyFont="1" applyBorder="1"/>
    <xf numFmtId="175" fontId="8" fillId="0" borderId="0" xfId="0" applyNumberFormat="1" applyFont="1"/>
    <xf numFmtId="175" fontId="8" fillId="0" borderId="0" xfId="2" applyNumberFormat="1" applyFont="1"/>
    <xf numFmtId="0" fontId="2" fillId="0" borderId="0" xfId="0" quotePrefix="1" applyFont="1" applyAlignment="1">
      <alignment horizontal="left"/>
    </xf>
    <xf numFmtId="0" fontId="8" fillId="0" borderId="0" xfId="0" quotePrefix="1" applyFont="1"/>
    <xf numFmtId="175" fontId="22" fillId="0" borderId="0" xfId="2" applyNumberFormat="1" applyFont="1" applyBorder="1" applyAlignment="1" applyProtection="1">
      <alignment horizontal="center"/>
      <protection locked="0"/>
    </xf>
    <xf numFmtId="5" fontId="27" fillId="2" borderId="6" xfId="0" applyNumberFormat="1" applyFont="1" applyFill="1" applyBorder="1"/>
    <xf numFmtId="0" fontId="27" fillId="0" borderId="0" xfId="0" applyFont="1" applyAlignment="1">
      <alignment horizontal="left"/>
    </xf>
    <xf numFmtId="175" fontId="27" fillId="0" borderId="0" xfId="0" applyNumberFormat="1" applyFont="1"/>
    <xf numFmtId="175" fontId="56" fillId="0" borderId="0" xfId="2" applyNumberFormat="1" applyFont="1"/>
    <xf numFmtId="43" fontId="56" fillId="0" borderId="0" xfId="1" applyFont="1"/>
    <xf numFmtId="0" fontId="2" fillId="0" borderId="0" xfId="0" applyFont="1" applyBorder="1" applyAlignment="1">
      <alignment horizontal="left"/>
    </xf>
    <xf numFmtId="0" fontId="2" fillId="0" borderId="0" xfId="0" applyFont="1" applyBorder="1" applyAlignment="1">
      <alignment horizontal="right"/>
    </xf>
    <xf numFmtId="0" fontId="7" fillId="0" borderId="0" xfId="0" applyFont="1" applyBorder="1" applyAlignment="1">
      <alignment horizontal="left"/>
    </xf>
    <xf numFmtId="0" fontId="3" fillId="0" borderId="0" xfId="0" applyFont="1" applyBorder="1" applyAlignment="1">
      <alignment horizontal="left"/>
    </xf>
    <xf numFmtId="176" fontId="8" fillId="0" borderId="0" xfId="1" applyNumberFormat="1" applyFont="1" applyBorder="1" applyAlignment="1">
      <alignment horizontal="center"/>
    </xf>
    <xf numFmtId="0" fontId="8" fillId="0" borderId="0" xfId="0" quotePrefix="1" applyFont="1" applyAlignment="1">
      <alignment horizontal="left"/>
    </xf>
    <xf numFmtId="165" fontId="7" fillId="0" borderId="0" xfId="0" applyNumberFormat="1" applyFont="1"/>
    <xf numFmtId="177" fontId="7" fillId="0" borderId="0" xfId="0" applyNumberFormat="1" applyFont="1" applyBorder="1"/>
    <xf numFmtId="176" fontId="57" fillId="0" borderId="0" xfId="1" applyNumberFormat="1" applyFont="1" applyBorder="1" applyAlignment="1">
      <alignment horizontal="center"/>
    </xf>
    <xf numFmtId="176" fontId="8" fillId="0" borderId="0" xfId="0" applyNumberFormat="1" applyFont="1" applyAlignment="1">
      <alignment horizontal="center"/>
    </xf>
    <xf numFmtId="175" fontId="57" fillId="0" borderId="0" xfId="2" applyNumberFormat="1" applyFont="1" applyBorder="1"/>
    <xf numFmtId="175" fontId="58" fillId="0" borderId="0" xfId="2" applyNumberFormat="1" applyFont="1" applyBorder="1"/>
    <xf numFmtId="0" fontId="59" fillId="0" borderId="10" xfId="0" applyFont="1" applyBorder="1"/>
    <xf numFmtId="0" fontId="60" fillId="2" borderId="0" xfId="0" applyFont="1" applyFill="1" applyBorder="1"/>
    <xf numFmtId="0" fontId="60" fillId="2" borderId="0" xfId="0" quotePrefix="1" applyFont="1" applyFill="1" applyBorder="1"/>
    <xf numFmtId="0" fontId="60" fillId="0" borderId="0" xfId="0" applyFont="1"/>
    <xf numFmtId="5" fontId="9" fillId="2" borderId="26" xfId="0" applyNumberFormat="1" applyFont="1" applyFill="1" applyBorder="1"/>
    <xf numFmtId="5" fontId="8" fillId="2" borderId="6" xfId="0" applyNumberFormat="1" applyFont="1" applyFill="1" applyBorder="1"/>
    <xf numFmtId="0" fontId="0" fillId="0" borderId="0" xfId="0" applyAlignment="1">
      <alignment horizontal="left"/>
    </xf>
    <xf numFmtId="0" fontId="61" fillId="8" borderId="0" xfId="0" applyFont="1" applyFill="1" applyBorder="1"/>
    <xf numFmtId="5" fontId="43" fillId="0" borderId="0" xfId="0" applyNumberFormat="1" applyFont="1" applyFill="1" applyBorder="1" applyAlignment="1">
      <alignment horizontal="center"/>
    </xf>
    <xf numFmtId="0" fontId="2" fillId="0" borderId="0" xfId="0" applyFont="1" applyFill="1" applyBorder="1"/>
    <xf numFmtId="0" fontId="7" fillId="0" borderId="34" xfId="0" applyFont="1" applyBorder="1" applyAlignment="1">
      <alignment horizontal="left"/>
    </xf>
    <xf numFmtId="0" fontId="59" fillId="0" borderId="0" xfId="0" applyFont="1" applyBorder="1"/>
    <xf numFmtId="175" fontId="57" fillId="0" borderId="15" xfId="2" applyNumberFormat="1" applyFont="1" applyBorder="1" applyAlignment="1">
      <alignment horizontal="center"/>
    </xf>
    <xf numFmtId="175" fontId="57" fillId="0" borderId="0" xfId="0" applyNumberFormat="1" applyFont="1" applyBorder="1"/>
    <xf numFmtId="175" fontId="30" fillId="0" borderId="0" xfId="2" applyNumberFormat="1" applyFont="1" applyBorder="1" applyAlignment="1" applyProtection="1">
      <alignment horizontal="center"/>
      <protection locked="0"/>
    </xf>
    <xf numFmtId="175" fontId="57" fillId="0" borderId="15" xfId="2" applyNumberFormat="1" applyFont="1" applyBorder="1"/>
    <xf numFmtId="5" fontId="27" fillId="10" borderId="4" xfId="0" applyNumberFormat="1" applyFont="1" applyFill="1" applyBorder="1" applyAlignment="1">
      <alignment horizontal="center"/>
    </xf>
    <xf numFmtId="49" fontId="8" fillId="0" borderId="0" xfId="0" quotePrefix="1" applyNumberFormat="1" applyFont="1" applyAlignment="1">
      <alignment horizontal="left"/>
    </xf>
    <xf numFmtId="0" fontId="0" fillId="0" borderId="5" xfId="0" applyBorder="1"/>
    <xf numFmtId="5" fontId="6" fillId="0" borderId="62" xfId="0" applyNumberFormat="1" applyFont="1" applyBorder="1" applyAlignment="1">
      <alignment horizontal="center"/>
    </xf>
    <xf numFmtId="175" fontId="7" fillId="0" borderId="13" xfId="2" applyNumberFormat="1" applyFont="1" applyBorder="1"/>
    <xf numFmtId="175" fontId="3" fillId="0" borderId="29" xfId="2" applyNumberFormat="1" applyFont="1" applyBorder="1" applyAlignment="1" applyProtection="1">
      <alignment horizontal="center"/>
      <protection locked="0"/>
    </xf>
    <xf numFmtId="176" fontId="7" fillId="0" borderId="0" xfId="0" applyNumberFormat="1" applyFont="1" applyBorder="1" applyAlignment="1">
      <alignment horizontal="center"/>
    </xf>
    <xf numFmtId="0" fontId="3" fillId="0" borderId="45" xfId="0" applyFont="1" applyBorder="1" applyAlignment="1">
      <alignment horizontal="left"/>
    </xf>
    <xf numFmtId="0" fontId="6" fillId="0" borderId="5" xfId="0" applyFont="1" applyBorder="1" applyAlignment="1">
      <alignment horizontal="left"/>
    </xf>
    <xf numFmtId="175" fontId="7" fillId="0" borderId="0" xfId="2" applyNumberFormat="1" applyFont="1" applyBorder="1" applyAlignment="1">
      <alignment horizontal="center"/>
    </xf>
    <xf numFmtId="175" fontId="7" fillId="0" borderId="15" xfId="2" applyNumberFormat="1" applyFont="1" applyBorder="1"/>
    <xf numFmtId="5" fontId="2" fillId="10" borderId="4" xfId="0" applyNumberFormat="1" applyFont="1" applyFill="1" applyBorder="1" applyAlignment="1">
      <alignment horizontal="center"/>
    </xf>
    <xf numFmtId="175" fontId="3" fillId="0" borderId="29" xfId="0" applyNumberFormat="1" applyFont="1" applyFill="1" applyBorder="1" applyAlignment="1">
      <alignment horizontal="center"/>
    </xf>
    <xf numFmtId="166" fontId="11" fillId="0" borderId="0" xfId="0" applyNumberFormat="1" applyFont="1" applyFill="1" applyBorder="1"/>
    <xf numFmtId="0" fontId="17" fillId="0" borderId="0" xfId="0" applyFont="1" applyBorder="1" applyAlignment="1">
      <alignment horizontal="left"/>
    </xf>
    <xf numFmtId="0" fontId="18" fillId="0" borderId="0" xfId="0" applyFont="1" applyBorder="1" applyAlignment="1">
      <alignment horizontal="left"/>
    </xf>
    <xf numFmtId="5" fontId="8" fillId="0" borderId="63" xfId="0" applyNumberFormat="1" applyFont="1" applyBorder="1"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5" borderId="26" xfId="0" applyFont="1" applyFill="1" applyBorder="1" applyAlignment="1">
      <alignment horizontal="center"/>
    </xf>
    <xf numFmtId="5" fontId="2" fillId="5" borderId="6" xfId="0" applyNumberFormat="1" applyFont="1" applyFill="1" applyBorder="1" applyAlignment="1">
      <alignment horizontal="center"/>
    </xf>
    <xf numFmtId="0" fontId="3" fillId="0" borderId="0" xfId="0" quotePrefix="1" applyFont="1" applyAlignment="1">
      <alignment horizontal="left"/>
    </xf>
    <xf numFmtId="175" fontId="7" fillId="0" borderId="29" xfId="2" applyNumberFormat="1" applyFont="1" applyBorder="1" applyAlignment="1" applyProtection="1">
      <alignment horizontal="center"/>
      <protection locked="0"/>
    </xf>
    <xf numFmtId="5" fontId="6" fillId="0" borderId="64" xfId="0" applyNumberFormat="1" applyFont="1" applyBorder="1" applyAlignment="1">
      <alignment horizontal="center"/>
    </xf>
    <xf numFmtId="0" fontId="19" fillId="0" borderId="0" xfId="0" applyFont="1" applyAlignment="1">
      <alignment horizontal="left"/>
    </xf>
    <xf numFmtId="0" fontId="9" fillId="0" borderId="10" xfId="0" applyFont="1" applyFill="1" applyBorder="1"/>
    <xf numFmtId="49" fontId="8" fillId="0" borderId="2" xfId="0" applyNumberFormat="1" applyFont="1" applyBorder="1"/>
    <xf numFmtId="0" fontId="8" fillId="0" borderId="65" xfId="0" applyFont="1" applyBorder="1"/>
    <xf numFmtId="0" fontId="9" fillId="0" borderId="66" xfId="0" applyFont="1" applyFill="1" applyBorder="1"/>
    <xf numFmtId="0" fontId="10" fillId="0" borderId="52" xfId="0" applyFont="1" applyBorder="1"/>
    <xf numFmtId="0" fontId="9" fillId="0" borderId="53" xfId="0" applyFont="1" applyFill="1" applyBorder="1"/>
    <xf numFmtId="9" fontId="24" fillId="0" borderId="42" xfId="0" applyNumberFormat="1" applyFont="1" applyBorder="1" applyAlignment="1">
      <alignment horizontal="center"/>
    </xf>
    <xf numFmtId="9" fontId="24" fillId="0" borderId="39" xfId="0" applyNumberFormat="1" applyFont="1" applyBorder="1" applyAlignment="1">
      <alignment horizontal="center"/>
    </xf>
    <xf numFmtId="167" fontId="8" fillId="0" borderId="30" xfId="0" applyNumberFormat="1" applyFont="1" applyBorder="1" applyAlignment="1">
      <alignment horizontal="center"/>
    </xf>
    <xf numFmtId="0" fontId="7" fillId="0" borderId="0" xfId="0" quotePrefix="1" applyFont="1" applyAlignment="1">
      <alignment horizontal="left"/>
    </xf>
    <xf numFmtId="0" fontId="42" fillId="0" borderId="0" xfId="0" applyFont="1" applyBorder="1" applyAlignment="1">
      <alignment horizontal="left"/>
    </xf>
    <xf numFmtId="0" fontId="60" fillId="0" borderId="0" xfId="0" applyFont="1" applyAlignment="1">
      <alignment horizontal="left"/>
    </xf>
    <xf numFmtId="0" fontId="60" fillId="0" borderId="51" xfId="0" applyFont="1" applyBorder="1" applyAlignment="1">
      <alignment horizontal="left"/>
    </xf>
    <xf numFmtId="5" fontId="8" fillId="0" borderId="67" xfId="0" applyNumberFormat="1" applyFont="1" applyBorder="1" applyAlignment="1">
      <alignment horizontal="center"/>
    </xf>
    <xf numFmtId="165" fontId="8" fillId="0" borderId="50" xfId="0" applyNumberFormat="1" applyFont="1" applyBorder="1"/>
    <xf numFmtId="5" fontId="8" fillId="0" borderId="28" xfId="0" applyNumberFormat="1" applyFont="1" applyBorder="1" applyAlignment="1">
      <alignment horizontal="center"/>
    </xf>
    <xf numFmtId="165" fontId="8" fillId="0" borderId="51" xfId="0" applyNumberFormat="1" applyFont="1" applyBorder="1"/>
    <xf numFmtId="0" fontId="3" fillId="5" borderId="17" xfId="0" applyFont="1" applyFill="1" applyBorder="1" applyAlignment="1">
      <alignment horizontal="center"/>
    </xf>
    <xf numFmtId="3" fontId="22" fillId="0" borderId="48" xfId="0" applyNumberFormat="1" applyFont="1" applyBorder="1" applyAlignment="1" applyProtection="1">
      <alignment horizontal="center"/>
      <protection locked="0"/>
    </xf>
    <xf numFmtId="5" fontId="8" fillId="0" borderId="68" xfId="0" applyNumberFormat="1" applyFont="1" applyBorder="1" applyAlignment="1">
      <alignment horizontal="center"/>
    </xf>
    <xf numFmtId="9" fontId="22" fillId="0" borderId="40" xfId="0" applyNumberFormat="1" applyFont="1" applyBorder="1" applyAlignment="1" applyProtection="1">
      <alignment horizontal="center"/>
      <protection locked="0"/>
    </xf>
    <xf numFmtId="9" fontId="57" fillId="0" borderId="16" xfId="0" applyNumberFormat="1" applyFont="1" applyBorder="1" applyAlignment="1" applyProtection="1">
      <alignment horizontal="center"/>
      <protection locked="0"/>
    </xf>
    <xf numFmtId="0" fontId="10" fillId="0" borderId="69" xfId="0" applyFont="1" applyBorder="1"/>
    <xf numFmtId="0" fontId="7" fillId="0" borderId="53" xfId="0" applyFont="1" applyBorder="1" applyAlignment="1">
      <alignment horizontal="left"/>
    </xf>
    <xf numFmtId="0" fontId="0" fillId="0" borderId="30" xfId="0" applyBorder="1"/>
    <xf numFmtId="0" fontId="8" fillId="0" borderId="0" xfId="0" applyFont="1" applyBorder="1" applyAlignment="1">
      <alignment horizontal="center"/>
    </xf>
    <xf numFmtId="0" fontId="0" fillId="0" borderId="0" xfId="0" applyBorder="1" applyAlignment="1">
      <alignment horizontal="center"/>
    </xf>
    <xf numFmtId="175" fontId="58" fillId="0" borderId="0" xfId="2" applyNumberFormat="1" applyFont="1" applyFill="1" applyBorder="1"/>
    <xf numFmtId="175" fontId="62" fillId="0" borderId="0" xfId="0" applyNumberFormat="1" applyFont="1" applyFill="1" applyBorder="1"/>
    <xf numFmtId="175" fontId="7" fillId="0" borderId="0" xfId="2" applyNumberFormat="1" applyFont="1" applyBorder="1" applyAlignment="1">
      <alignment horizontal="left"/>
    </xf>
    <xf numFmtId="175" fontId="7" fillId="0" borderId="13" xfId="2" applyNumberFormat="1" applyFont="1" applyBorder="1" applyAlignment="1" applyProtection="1">
      <alignment horizontal="center"/>
      <protection locked="0"/>
    </xf>
    <xf numFmtId="175" fontId="7" fillId="0" borderId="65" xfId="2" applyNumberFormat="1" applyFont="1" applyBorder="1" applyAlignment="1" applyProtection="1">
      <alignment horizontal="center"/>
      <protection locked="0"/>
    </xf>
    <xf numFmtId="175" fontId="7" fillId="0" borderId="66" xfId="2" applyNumberFormat="1" applyFont="1" applyBorder="1" applyAlignment="1">
      <alignment horizontal="left"/>
    </xf>
    <xf numFmtId="0" fontId="19" fillId="0" borderId="24" xfId="0" applyFont="1" applyBorder="1" applyAlignment="1">
      <alignment horizontal="left"/>
    </xf>
    <xf numFmtId="0" fontId="19" fillId="0" borderId="0" xfId="0" applyFont="1" applyBorder="1" applyAlignment="1">
      <alignment horizontal="left"/>
    </xf>
    <xf numFmtId="0" fontId="19" fillId="0" borderId="52" xfId="0" applyFont="1" applyBorder="1" applyAlignment="1">
      <alignment horizontal="left"/>
    </xf>
    <xf numFmtId="0" fontId="19" fillId="0" borderId="34" xfId="0" applyFont="1" applyBorder="1" applyAlignment="1">
      <alignment horizontal="left"/>
    </xf>
    <xf numFmtId="0" fontId="8" fillId="0" borderId="10" xfId="0" applyFont="1" applyBorder="1" applyAlignment="1">
      <alignment horizontal="left"/>
    </xf>
    <xf numFmtId="0" fontId="6" fillId="0" borderId="30" xfId="0" applyFont="1" applyBorder="1" applyAlignment="1">
      <alignment horizontal="right"/>
    </xf>
    <xf numFmtId="0" fontId="63" fillId="0" borderId="30" xfId="0" applyFont="1" applyBorder="1" applyAlignment="1">
      <alignment horizontal="left"/>
    </xf>
    <xf numFmtId="0" fontId="17" fillId="8" borderId="18" xfId="0" applyFont="1" applyFill="1" applyBorder="1"/>
    <xf numFmtId="0" fontId="6" fillId="0" borderId="0" xfId="0" quotePrefix="1" applyFont="1" applyBorder="1" applyAlignment="1">
      <alignment horizontal="center"/>
    </xf>
    <xf numFmtId="0" fontId="27" fillId="9" borderId="6" xfId="0" applyFont="1" applyFill="1" applyBorder="1" applyAlignment="1">
      <alignment horizontal="center"/>
    </xf>
    <xf numFmtId="0" fontId="27" fillId="9" borderId="4" xfId="0" applyFont="1" applyFill="1" applyBorder="1" applyAlignment="1">
      <alignment horizontal="center"/>
    </xf>
    <xf numFmtId="166" fontId="7" fillId="0" borderId="15" xfId="0" applyNumberFormat="1" applyFont="1" applyBorder="1" applyAlignment="1">
      <alignment horizontal="center"/>
    </xf>
    <xf numFmtId="0" fontId="64" fillId="0" borderId="0" xfId="0" applyFont="1" applyBorder="1"/>
    <xf numFmtId="5" fontId="7" fillId="0" borderId="0" xfId="0" applyNumberFormat="1" applyFont="1" applyBorder="1"/>
    <xf numFmtId="5" fontId="3" fillId="0" borderId="0" xfId="0" applyNumberFormat="1" applyFont="1" applyFill="1" applyBorder="1"/>
    <xf numFmtId="0" fontId="24" fillId="0" borderId="10" xfId="0" applyFont="1" applyBorder="1" applyAlignment="1">
      <alignment horizontal="left"/>
    </xf>
    <xf numFmtId="0" fontId="8" fillId="0" borderId="10" xfId="0" applyFont="1" applyBorder="1" applyAlignment="1">
      <alignment horizontal="center"/>
    </xf>
    <xf numFmtId="5" fontId="2" fillId="0" borderId="10" xfId="0" applyNumberFormat="1" applyFont="1" applyFill="1" applyBorder="1"/>
    <xf numFmtId="165" fontId="22" fillId="0" borderId="70" xfId="0" applyNumberFormat="1" applyFont="1" applyBorder="1" applyAlignment="1" applyProtection="1">
      <alignment horizontal="center"/>
      <protection locked="0"/>
    </xf>
    <xf numFmtId="0" fontId="24" fillId="0" borderId="10" xfId="0" applyFont="1" applyBorder="1"/>
    <xf numFmtId="0" fontId="6" fillId="0" borderId="10" xfId="0" applyFont="1" applyBorder="1" applyAlignment="1">
      <alignment horizontal="left"/>
    </xf>
    <xf numFmtId="0" fontId="63" fillId="0" borderId="0" xfId="0" applyFont="1" applyBorder="1" applyAlignment="1">
      <alignment horizontal="left"/>
    </xf>
    <xf numFmtId="0" fontId="63" fillId="0" borderId="2" xfId="0" applyFont="1" applyBorder="1" applyAlignment="1">
      <alignment horizontal="left"/>
    </xf>
    <xf numFmtId="0" fontId="3" fillId="0" borderId="23" xfId="0" quotePrefix="1" applyFont="1" applyBorder="1" applyAlignment="1">
      <alignment horizontal="center"/>
    </xf>
    <xf numFmtId="5" fontId="7" fillId="0" borderId="71" xfId="0" applyNumberFormat="1" applyFont="1" applyBorder="1"/>
    <xf numFmtId="0" fontId="0" fillId="0" borderId="71" xfId="0" applyBorder="1"/>
    <xf numFmtId="5" fontId="6" fillId="0" borderId="72" xfId="0" applyNumberFormat="1" applyFont="1" applyBorder="1" applyAlignment="1">
      <alignment horizontal="center"/>
    </xf>
    <xf numFmtId="0" fontId="6" fillId="0" borderId="71" xfId="0" applyFont="1" applyBorder="1" applyAlignment="1">
      <alignment horizontal="center"/>
    </xf>
    <xf numFmtId="9" fontId="6" fillId="0" borderId="71" xfId="0" applyNumberFormat="1" applyFont="1" applyBorder="1" applyAlignment="1">
      <alignment horizontal="center"/>
    </xf>
    <xf numFmtId="0" fontId="8" fillId="0" borderId="46" xfId="0" applyFont="1" applyBorder="1"/>
    <xf numFmtId="0" fontId="5" fillId="0" borderId="0" xfId="3" applyAlignment="1" applyProtection="1"/>
    <xf numFmtId="0" fontId="45" fillId="0" borderId="0" xfId="3" applyFont="1" applyAlignment="1" applyProtection="1"/>
    <xf numFmtId="5" fontId="6" fillId="0" borderId="10" xfId="0" applyNumberFormat="1" applyFont="1" applyFill="1" applyBorder="1" applyAlignment="1">
      <alignment horizontal="center"/>
    </xf>
    <xf numFmtId="166" fontId="12" fillId="0" borderId="0" xfId="0" applyNumberFormat="1" applyFont="1" applyFill="1" applyBorder="1"/>
    <xf numFmtId="5" fontId="9" fillId="0" borderId="10" xfId="0" applyNumberFormat="1" applyFont="1" applyFill="1" applyBorder="1"/>
    <xf numFmtId="0" fontId="2" fillId="10" borderId="4" xfId="0" applyFont="1" applyFill="1" applyBorder="1" applyAlignment="1">
      <alignment horizontal="center"/>
    </xf>
    <xf numFmtId="0" fontId="2" fillId="10" borderId="6" xfId="0" applyFont="1" applyFill="1" applyBorder="1" applyAlignment="1">
      <alignment horizontal="center"/>
    </xf>
    <xf numFmtId="0" fontId="2" fillId="7" borderId="4" xfId="0" applyFont="1" applyFill="1" applyBorder="1" applyAlignment="1">
      <alignment horizontal="center"/>
    </xf>
    <xf numFmtId="0" fontId="2" fillId="7" borderId="6" xfId="0" applyFont="1" applyFill="1" applyBorder="1" applyAlignment="1">
      <alignment horizontal="center"/>
    </xf>
    <xf numFmtId="5" fontId="2" fillId="7" borderId="4" xfId="0" applyNumberFormat="1" applyFont="1" applyFill="1" applyBorder="1" applyAlignment="1">
      <alignment horizontal="center"/>
    </xf>
    <xf numFmtId="5" fontId="2" fillId="7" borderId="6" xfId="0" applyNumberFormat="1" applyFont="1" applyFill="1" applyBorder="1" applyAlignment="1">
      <alignment horizontal="center"/>
    </xf>
    <xf numFmtId="49" fontId="2" fillId="7" borderId="4" xfId="0" applyNumberFormat="1" applyFont="1" applyFill="1" applyBorder="1" applyAlignment="1">
      <alignment horizontal="center"/>
    </xf>
    <xf numFmtId="49" fontId="2" fillId="7" borderId="6" xfId="0" applyNumberFormat="1" applyFont="1" applyFill="1" applyBorder="1" applyAlignment="1">
      <alignment horizontal="center"/>
    </xf>
    <xf numFmtId="0" fontId="2" fillId="9" borderId="4" xfId="0" applyFont="1" applyFill="1" applyBorder="1" applyAlignment="1">
      <alignment horizontal="center"/>
    </xf>
    <xf numFmtId="0" fontId="2" fillId="9" borderId="6" xfId="0" applyFont="1" applyFill="1" applyBorder="1" applyAlignment="1">
      <alignment horizontal="center"/>
    </xf>
    <xf numFmtId="5" fontId="7" fillId="2" borderId="10" xfId="0" applyNumberFormat="1" applyFont="1" applyFill="1" applyBorder="1"/>
    <xf numFmtId="0" fontId="7" fillId="2" borderId="10" xfId="0" applyFont="1" applyFill="1" applyBorder="1"/>
    <xf numFmtId="0" fontId="6" fillId="0" borderId="23" xfId="0" quotePrefix="1" applyFont="1" applyBorder="1" applyAlignment="1">
      <alignment horizontal="center"/>
    </xf>
    <xf numFmtId="0" fontId="8" fillId="2" borderId="10" xfId="0" applyFont="1" applyFill="1" applyBorder="1"/>
    <xf numFmtId="6" fontId="7" fillId="2" borderId="10" xfId="0" applyNumberFormat="1" applyFont="1" applyFill="1" applyBorder="1" applyAlignment="1">
      <alignment horizontal="left"/>
    </xf>
    <xf numFmtId="0" fontId="17" fillId="0" borderId="30" xfId="0" applyFont="1" applyBorder="1"/>
    <xf numFmtId="5" fontId="6" fillId="2" borderId="26" xfId="0" applyNumberFormat="1" applyFont="1" applyFill="1" applyBorder="1"/>
    <xf numFmtId="0" fontId="27" fillId="0" borderId="10" xfId="0" applyFont="1" applyBorder="1"/>
    <xf numFmtId="0" fontId="17" fillId="0" borderId="29" xfId="0" applyFont="1" applyBorder="1"/>
    <xf numFmtId="0" fontId="8" fillId="0" borderId="51" xfId="0" applyFont="1" applyBorder="1" applyAlignment="1">
      <alignment horizontal="left"/>
    </xf>
    <xf numFmtId="0" fontId="9" fillId="2" borderId="26" xfId="0" applyFont="1" applyFill="1" applyBorder="1"/>
    <xf numFmtId="0" fontId="27" fillId="0" borderId="5" xfId="0" applyFont="1" applyBorder="1" applyAlignment="1"/>
    <xf numFmtId="0" fontId="11" fillId="0" borderId="10" xfId="0" applyFont="1" applyBorder="1"/>
    <xf numFmtId="0" fontId="0" fillId="0" borderId="45" xfId="0" applyBorder="1"/>
    <xf numFmtId="0" fontId="65" fillId="0" borderId="5" xfId="0" applyFont="1" applyBorder="1" applyAlignment="1">
      <alignment wrapText="1"/>
    </xf>
    <xf numFmtId="0" fontId="3" fillId="0" borderId="10" xfId="0" applyFont="1" applyBorder="1" applyAlignment="1">
      <alignment horizontal="left"/>
    </xf>
    <xf numFmtId="0" fontId="8" fillId="0" borderId="23" xfId="0" applyFont="1" applyBorder="1" applyAlignment="1">
      <alignment horizontal="left"/>
    </xf>
    <xf numFmtId="0" fontId="59" fillId="0" borderId="0" xfId="0" applyFont="1" applyBorder="1" applyAlignment="1">
      <alignment horizontal="left"/>
    </xf>
    <xf numFmtId="0" fontId="24" fillId="0" borderId="46" xfId="0" applyFont="1" applyBorder="1" applyAlignment="1">
      <alignment horizontal="left"/>
    </xf>
    <xf numFmtId="0" fontId="27" fillId="0" borderId="71" xfId="0" applyFont="1" applyBorder="1" applyAlignment="1">
      <alignment horizontal="left"/>
    </xf>
    <xf numFmtId="0" fontId="8" fillId="0" borderId="10" xfId="0" quotePrefix="1" applyFont="1" applyBorder="1" applyAlignment="1">
      <alignment horizontal="left"/>
    </xf>
    <xf numFmtId="0" fontId="2" fillId="0" borderId="10" xfId="0" applyFont="1" applyBorder="1" applyAlignment="1">
      <alignment horizontal="left"/>
    </xf>
    <xf numFmtId="9" fontId="24" fillId="0" borderId="59" xfId="0" applyNumberFormat="1" applyFont="1" applyBorder="1" applyAlignment="1">
      <alignment horizontal="center"/>
    </xf>
    <xf numFmtId="5" fontId="6" fillId="0" borderId="5" xfId="0" applyNumberFormat="1" applyFont="1" applyBorder="1" applyAlignment="1">
      <alignment horizontal="center"/>
    </xf>
    <xf numFmtId="175" fontId="57" fillId="0" borderId="10" xfId="2" applyNumberFormat="1" applyFont="1" applyBorder="1"/>
    <xf numFmtId="0" fontId="0" fillId="0" borderId="26" xfId="0" applyBorder="1"/>
    <xf numFmtId="0" fontId="6" fillId="0" borderId="17" xfId="0" quotePrefix="1" applyFont="1" applyBorder="1" applyAlignment="1">
      <alignment horizontal="center"/>
    </xf>
    <xf numFmtId="0" fontId="0" fillId="0" borderId="29" xfId="0" applyBorder="1"/>
    <xf numFmtId="0" fontId="59" fillId="0" borderId="10" xfId="0" applyFont="1" applyBorder="1" applyAlignment="1"/>
    <xf numFmtId="0" fontId="6" fillId="0" borderId="10" xfId="0" applyFont="1" applyBorder="1" applyAlignment="1">
      <alignment horizontal="right"/>
    </xf>
    <xf numFmtId="0" fontId="9" fillId="0" borderId="51" xfId="0" applyFont="1" applyFill="1" applyBorder="1"/>
    <xf numFmtId="0" fontId="10" fillId="0" borderId="71" xfId="0" applyFont="1" applyBorder="1"/>
    <xf numFmtId="0" fontId="10" fillId="0" borderId="71" xfId="0" applyFont="1" applyBorder="1" applyAlignment="1">
      <alignment horizontal="center"/>
    </xf>
    <xf numFmtId="0" fontId="8" fillId="0" borderId="0" xfId="0" applyFont="1" applyFill="1" applyBorder="1"/>
    <xf numFmtId="5" fontId="2" fillId="10" borderId="6" xfId="0" applyNumberFormat="1" applyFont="1" applyFill="1" applyBorder="1" applyAlignment="1">
      <alignment horizontal="center"/>
    </xf>
    <xf numFmtId="5" fontId="6" fillId="2" borderId="18" xfId="0" applyNumberFormat="1" applyFont="1" applyFill="1" applyBorder="1"/>
    <xf numFmtId="5" fontId="27" fillId="2" borderId="4" xfId="0" applyNumberFormat="1" applyFont="1" applyFill="1" applyBorder="1"/>
    <xf numFmtId="0" fontId="7" fillId="0" borderId="10" xfId="0" applyFont="1" applyBorder="1" applyAlignment="1">
      <alignment horizontal="left"/>
    </xf>
    <xf numFmtId="5" fontId="9" fillId="0" borderId="66" xfId="0" applyNumberFormat="1" applyFont="1" applyFill="1" applyBorder="1"/>
    <xf numFmtId="5" fontId="9" fillId="0" borderId="53" xfId="0" applyNumberFormat="1" applyFont="1" applyFill="1" applyBorder="1"/>
    <xf numFmtId="6" fontId="7" fillId="2" borderId="0" xfId="0" applyNumberFormat="1" applyFont="1" applyFill="1" applyBorder="1" applyAlignment="1">
      <alignment horizontal="left"/>
    </xf>
    <xf numFmtId="0" fontId="8" fillId="0" borderId="71" xfId="0" applyFont="1" applyBorder="1"/>
    <xf numFmtId="6" fontId="7" fillId="11" borderId="30" xfId="0" applyNumberFormat="1" applyFont="1" applyFill="1" applyBorder="1" applyAlignment="1">
      <alignment horizontal="left"/>
    </xf>
    <xf numFmtId="0" fontId="7" fillId="11" borderId="0" xfId="0" applyFont="1" applyFill="1" applyBorder="1"/>
    <xf numFmtId="5" fontId="7" fillId="11" borderId="0" xfId="0" applyNumberFormat="1" applyFont="1" applyFill="1" applyBorder="1"/>
    <xf numFmtId="5" fontId="6" fillId="11" borderId="35" xfId="0" applyNumberFormat="1" applyFont="1" applyFill="1" applyBorder="1"/>
    <xf numFmtId="0" fontId="10" fillId="0" borderId="24" xfId="0" applyFont="1" applyBorder="1"/>
    <xf numFmtId="0" fontId="66" fillId="0" borderId="0" xfId="0" applyFont="1" applyBorder="1"/>
    <xf numFmtId="0" fontId="24" fillId="9" borderId="6" xfId="0" applyFont="1" applyFill="1" applyBorder="1" applyAlignment="1">
      <alignment horizontal="center"/>
    </xf>
    <xf numFmtId="0" fontId="24" fillId="9" borderId="4" xfId="0" applyFont="1" applyFill="1" applyBorder="1" applyAlignment="1">
      <alignment horizontal="center"/>
    </xf>
    <xf numFmtId="0" fontId="8" fillId="0" borderId="52" xfId="0" applyFont="1" applyBorder="1"/>
    <xf numFmtId="0" fontId="24" fillId="0" borderId="30" xfId="0" applyFont="1" applyBorder="1" applyAlignment="1">
      <alignment horizontal="left"/>
    </xf>
    <xf numFmtId="0" fontId="24" fillId="0" borderId="35" xfId="0" applyFont="1" applyBorder="1" applyAlignment="1">
      <alignment horizontal="left"/>
    </xf>
    <xf numFmtId="0" fontId="0" fillId="0" borderId="35" xfId="0" applyBorder="1" applyAlignment="1">
      <alignment horizontal="left"/>
    </xf>
    <xf numFmtId="0" fontId="0" fillId="0" borderId="10" xfId="0" applyBorder="1" applyAlignment="1">
      <alignment horizontal="left"/>
    </xf>
    <xf numFmtId="0" fontId="11" fillId="0" borderId="30" xfId="0" applyFont="1" applyBorder="1"/>
    <xf numFmtId="0" fontId="3" fillId="0" borderId="0" xfId="0" applyFont="1" applyBorder="1" applyAlignment="1">
      <alignment horizontal="right"/>
    </xf>
    <xf numFmtId="43" fontId="24" fillId="0" borderId="10" xfId="1" applyFont="1" applyBorder="1"/>
    <xf numFmtId="0" fontId="2" fillId="0" borderId="10" xfId="0" applyFont="1" applyFill="1" applyBorder="1"/>
    <xf numFmtId="0" fontId="2" fillId="0" borderId="53" xfId="0" applyFont="1" applyFill="1" applyBorder="1"/>
    <xf numFmtId="0" fontId="7" fillId="0" borderId="34" xfId="0" applyFont="1" applyBorder="1"/>
    <xf numFmtId="5" fontId="3" fillId="9" borderId="6" xfId="0" applyNumberFormat="1" applyFont="1" applyFill="1" applyBorder="1"/>
    <xf numFmtId="5" fontId="3" fillId="9" borderId="4" xfId="0" applyNumberFormat="1" applyFont="1" applyFill="1" applyBorder="1"/>
    <xf numFmtId="5" fontId="3" fillId="0" borderId="10" xfId="0" applyNumberFormat="1" applyFont="1" applyFill="1" applyBorder="1"/>
    <xf numFmtId="0" fontId="2" fillId="8" borderId="26" xfId="0" applyFont="1" applyFill="1" applyBorder="1"/>
    <xf numFmtId="0" fontId="2" fillId="0" borderId="30" xfId="0" applyFont="1" applyFill="1" applyBorder="1"/>
    <xf numFmtId="5" fontId="6" fillId="0" borderId="10" xfId="0" applyNumberFormat="1" applyFont="1" applyFill="1" applyBorder="1"/>
    <xf numFmtId="0" fontId="0" fillId="10" borderId="4" xfId="0" applyFill="1" applyBorder="1"/>
    <xf numFmtId="5" fontId="27" fillId="0" borderId="30" xfId="0" applyNumberFormat="1" applyFont="1" applyFill="1" applyBorder="1"/>
    <xf numFmtId="0" fontId="24" fillId="0" borderId="10" xfId="0" applyFont="1" applyFill="1" applyBorder="1"/>
    <xf numFmtId="0" fontId="3" fillId="0" borderId="10" xfId="0" applyFont="1" applyFill="1" applyBorder="1" applyAlignment="1">
      <alignment horizontal="left"/>
    </xf>
    <xf numFmtId="0" fontId="7" fillId="0" borderId="10" xfId="0" applyFont="1" applyFill="1" applyBorder="1"/>
    <xf numFmtId="166" fontId="12" fillId="0" borderId="10" xfId="0" applyNumberFormat="1" applyFont="1" applyFill="1" applyBorder="1"/>
    <xf numFmtId="175" fontId="7" fillId="0" borderId="65" xfId="2" applyNumberFormat="1" applyFont="1" applyBorder="1" applyAlignment="1">
      <alignment horizontal="left"/>
    </xf>
    <xf numFmtId="0" fontId="2" fillId="0" borderId="66" xfId="0" applyFont="1" applyFill="1" applyBorder="1"/>
    <xf numFmtId="0" fontId="27" fillId="0" borderId="0" xfId="0" applyFont="1" applyFill="1" applyBorder="1"/>
    <xf numFmtId="0" fontId="0" fillId="0" borderId="1" xfId="0" applyFill="1" applyBorder="1"/>
    <xf numFmtId="0" fontId="27" fillId="0" borderId="2" xfId="0" applyFont="1" applyFill="1" applyBorder="1"/>
    <xf numFmtId="0" fontId="27" fillId="0" borderId="17" xfId="0" applyFont="1" applyFill="1" applyBorder="1"/>
    <xf numFmtId="0" fontId="27" fillId="0" borderId="18" xfId="0" applyFont="1" applyFill="1" applyBorder="1"/>
    <xf numFmtId="0" fontId="27" fillId="0" borderId="55" xfId="0" applyFont="1" applyFill="1" applyBorder="1"/>
    <xf numFmtId="0" fontId="27" fillId="0" borderId="10" xfId="0" applyFont="1" applyFill="1" applyBorder="1"/>
    <xf numFmtId="0" fontId="27" fillId="0" borderId="23" xfId="0" applyFont="1" applyFill="1" applyBorder="1"/>
    <xf numFmtId="0" fontId="48" fillId="0" borderId="3" xfId="3" applyFont="1" applyFill="1" applyBorder="1" applyAlignment="1" applyProtection="1"/>
    <xf numFmtId="176" fontId="7" fillId="0" borderId="0" xfId="1" applyNumberFormat="1" applyFont="1" applyBorder="1"/>
    <xf numFmtId="0" fontId="8" fillId="0" borderId="52" xfId="0" applyFont="1" applyBorder="1" applyAlignment="1">
      <alignment horizontal="left"/>
    </xf>
    <xf numFmtId="0" fontId="2" fillId="8" borderId="4" xfId="0" applyFont="1" applyFill="1" applyBorder="1"/>
    <xf numFmtId="49" fontId="8" fillId="0" borderId="34" xfId="0" applyNumberFormat="1" applyFont="1" applyBorder="1"/>
    <xf numFmtId="0" fontId="24" fillId="12" borderId="6" xfId="0" applyFont="1" applyFill="1" applyBorder="1" applyAlignment="1">
      <alignment horizontal="center"/>
    </xf>
    <xf numFmtId="0" fontId="16" fillId="6" borderId="0" xfId="0" applyFont="1" applyFill="1" applyBorder="1" applyAlignment="1">
      <alignment horizontal="center"/>
    </xf>
    <xf numFmtId="0" fontId="16" fillId="0" borderId="0" xfId="0" applyFont="1" applyFill="1" applyBorder="1" applyAlignment="1">
      <alignment horizontal="center"/>
    </xf>
    <xf numFmtId="0" fontId="8" fillId="0" borderId="2" xfId="0" applyFont="1" applyBorder="1" applyAlignment="1"/>
    <xf numFmtId="0" fontId="10" fillId="0" borderId="10" xfId="0" applyFont="1" applyBorder="1" applyAlignment="1">
      <alignment horizontal="center"/>
    </xf>
    <xf numFmtId="0" fontId="10" fillId="0" borderId="10" xfId="0" applyFont="1" applyBorder="1"/>
    <xf numFmtId="0" fontId="24" fillId="10" borderId="18" xfId="0" applyFont="1" applyFill="1" applyBorder="1" applyAlignment="1">
      <alignment horizontal="center"/>
    </xf>
    <xf numFmtId="5" fontId="24" fillId="10" borderId="26" xfId="0" applyNumberFormat="1" applyFont="1" applyFill="1" applyBorder="1" applyAlignment="1">
      <alignment horizontal="center"/>
    </xf>
    <xf numFmtId="172" fontId="30" fillId="0" borderId="17" xfId="0" applyNumberFormat="1" applyFont="1" applyBorder="1" applyAlignment="1" applyProtection="1">
      <alignment horizontal="center"/>
      <protection locked="0"/>
    </xf>
    <xf numFmtId="0" fontId="3" fillId="0" borderId="1" xfId="0" applyFont="1" applyBorder="1" applyAlignment="1"/>
    <xf numFmtId="0" fontId="8" fillId="0" borderId="51" xfId="0" applyFont="1" applyBorder="1"/>
    <xf numFmtId="166" fontId="8" fillId="0" borderId="44" xfId="0" applyNumberFormat="1" applyFont="1" applyBorder="1" applyAlignment="1" applyProtection="1">
      <alignment horizontal="center"/>
      <protection locked="0"/>
    </xf>
    <xf numFmtId="166" fontId="8" fillId="0" borderId="45" xfId="0" applyNumberFormat="1" applyFont="1" applyBorder="1" applyAlignment="1" applyProtection="1">
      <alignment horizontal="center"/>
      <protection locked="0"/>
    </xf>
    <xf numFmtId="166" fontId="8" fillId="0" borderId="73" xfId="0" applyNumberFormat="1" applyFont="1" applyBorder="1" applyAlignment="1" applyProtection="1">
      <alignment horizontal="center"/>
      <protection locked="0"/>
    </xf>
    <xf numFmtId="166" fontId="8" fillId="0" borderId="52" xfId="0" applyNumberFormat="1" applyFont="1" applyBorder="1" applyAlignment="1" applyProtection="1">
      <alignment horizontal="center"/>
      <protection locked="0"/>
    </xf>
    <xf numFmtId="166" fontId="8" fillId="0" borderId="74" xfId="0" applyNumberFormat="1" applyFont="1" applyBorder="1" applyAlignment="1" applyProtection="1">
      <alignment horizontal="center"/>
      <protection locked="0"/>
    </xf>
    <xf numFmtId="166" fontId="24" fillId="7" borderId="23" xfId="0" applyNumberFormat="1" applyFont="1" applyFill="1" applyBorder="1" applyAlignment="1" applyProtection="1">
      <alignment horizontal="center"/>
      <protection locked="0"/>
    </xf>
    <xf numFmtId="175" fontId="7" fillId="0" borderId="13" xfId="2" applyNumberFormat="1" applyFont="1" applyBorder="1" applyProtection="1">
      <protection locked="0"/>
    </xf>
    <xf numFmtId="175" fontId="7" fillId="0" borderId="13" xfId="0" applyNumberFormat="1" applyFont="1" applyBorder="1" applyProtection="1">
      <protection locked="0"/>
    </xf>
    <xf numFmtId="176" fontId="7" fillId="0" borderId="13" xfId="1" applyNumberFormat="1" applyFont="1" applyBorder="1" applyProtection="1">
      <protection locked="0"/>
    </xf>
    <xf numFmtId="5" fontId="24" fillId="7" borderId="26" xfId="0" applyNumberFormat="1" applyFont="1" applyFill="1" applyBorder="1" applyAlignment="1" applyProtection="1">
      <alignment horizontal="center"/>
      <protection locked="0"/>
    </xf>
    <xf numFmtId="166" fontId="24" fillId="6" borderId="13" xfId="0" applyNumberFormat="1" applyFont="1" applyFill="1" applyBorder="1" applyAlignment="1" applyProtection="1">
      <alignment horizontal="center"/>
      <protection locked="0"/>
    </xf>
    <xf numFmtId="5" fontId="24" fillId="9" borderId="26" xfId="0" applyNumberFormat="1" applyFont="1" applyFill="1" applyBorder="1" applyAlignment="1" applyProtection="1">
      <alignment horizontal="center"/>
      <protection locked="0"/>
    </xf>
    <xf numFmtId="166" fontId="17" fillId="0" borderId="21" xfId="0" applyNumberFormat="1" applyFont="1" applyFill="1" applyBorder="1" applyAlignment="1" applyProtection="1">
      <alignment horizontal="right"/>
      <protection locked="0"/>
    </xf>
    <xf numFmtId="166" fontId="17" fillId="0" borderId="43" xfId="0" applyNumberFormat="1" applyFont="1" applyFill="1" applyBorder="1" applyAlignment="1" applyProtection="1">
      <alignment horizontal="right"/>
      <protection locked="0"/>
    </xf>
    <xf numFmtId="166" fontId="17" fillId="0" borderId="73" xfId="0" applyNumberFormat="1" applyFont="1" applyFill="1" applyBorder="1" applyAlignment="1" applyProtection="1">
      <alignment horizontal="right"/>
      <protection locked="0"/>
    </xf>
    <xf numFmtId="166" fontId="24" fillId="7" borderId="26" xfId="0" applyNumberFormat="1" applyFont="1" applyFill="1" applyBorder="1" applyAlignment="1" applyProtection="1">
      <alignment horizontal="center"/>
      <protection locked="0"/>
    </xf>
    <xf numFmtId="166" fontId="17" fillId="0" borderId="11" xfId="1" applyNumberFormat="1" applyFont="1" applyFill="1" applyBorder="1" applyAlignment="1" applyProtection="1">
      <alignment horizontal="right"/>
      <protection locked="0"/>
    </xf>
    <xf numFmtId="166" fontId="17" fillId="0" borderId="47" xfId="1" applyNumberFormat="1" applyFont="1" applyFill="1" applyBorder="1" applyAlignment="1" applyProtection="1">
      <alignment horizontal="right"/>
      <protection locked="0"/>
    </xf>
    <xf numFmtId="166" fontId="17" fillId="0" borderId="19" xfId="1" applyNumberFormat="1" applyFont="1" applyFill="1" applyBorder="1" applyAlignment="1" applyProtection="1">
      <alignment horizontal="right"/>
      <protection locked="0"/>
    </xf>
    <xf numFmtId="166" fontId="17" fillId="0" borderId="20" xfId="1" applyNumberFormat="1" applyFont="1" applyFill="1" applyBorder="1" applyAlignment="1" applyProtection="1">
      <alignment horizontal="right"/>
      <protection locked="0"/>
    </xf>
    <xf numFmtId="0" fontId="27" fillId="0" borderId="0" xfId="0" applyFont="1" applyFill="1" applyBorder="1" applyProtection="1">
      <protection locked="0"/>
    </xf>
    <xf numFmtId="0" fontId="27" fillId="0" borderId="18" xfId="0" applyFont="1" applyFill="1" applyBorder="1" applyProtection="1">
      <protection locked="0"/>
    </xf>
    <xf numFmtId="0" fontId="24" fillId="0" borderId="0" xfId="0" applyFont="1" applyBorder="1" applyProtection="1">
      <protection locked="0"/>
    </xf>
    <xf numFmtId="0" fontId="0" fillId="0" borderId="0" xfId="0" applyBorder="1" applyProtection="1">
      <protection locked="0"/>
    </xf>
    <xf numFmtId="0" fontId="5" fillId="0" borderId="0" xfId="3" applyAlignment="1" applyProtection="1">
      <protection locked="0"/>
    </xf>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17" xfId="0" applyBorder="1" applyProtection="1">
      <protection locked="0"/>
    </xf>
    <xf numFmtId="0" fontId="8" fillId="0" borderId="3" xfId="0" quotePrefix="1" applyFont="1" applyBorder="1" applyProtection="1">
      <protection locked="0"/>
    </xf>
    <xf numFmtId="0" fontId="0" fillId="0" borderId="18" xfId="0" applyBorder="1" applyProtection="1">
      <protection locked="0"/>
    </xf>
    <xf numFmtId="0" fontId="0" fillId="0" borderId="55" xfId="0" applyBorder="1" applyProtection="1">
      <protection locked="0"/>
    </xf>
    <xf numFmtId="0" fontId="0" fillId="0" borderId="10" xfId="0" applyBorder="1" applyProtection="1">
      <protection locked="0"/>
    </xf>
    <xf numFmtId="0" fontId="0" fillId="0" borderId="23" xfId="0" applyBorder="1" applyProtection="1">
      <protection locked="0"/>
    </xf>
    <xf numFmtId="0" fontId="0" fillId="0" borderId="3" xfId="0" quotePrefix="1" applyBorder="1" applyProtection="1">
      <protection locked="0"/>
    </xf>
    <xf numFmtId="0" fontId="8" fillId="0" borderId="55" xfId="0" quotePrefix="1" applyFont="1" applyBorder="1" applyProtection="1">
      <protection locked="0"/>
    </xf>
    <xf numFmtId="0" fontId="3" fillId="0" borderId="0" xfId="0" applyFont="1" applyBorder="1" applyProtection="1">
      <protection locked="0"/>
    </xf>
    <xf numFmtId="0" fontId="5" fillId="0" borderId="0" xfId="3" applyBorder="1" applyAlignment="1" applyProtection="1">
      <protection locked="0"/>
    </xf>
    <xf numFmtId="5" fontId="8" fillId="0" borderId="28" xfId="0" applyNumberFormat="1" applyFont="1" applyBorder="1" applyAlignment="1" applyProtection="1">
      <alignment horizontal="center"/>
      <protection locked="0"/>
    </xf>
    <xf numFmtId="5" fontId="8" fillId="0" borderId="14" xfId="0" applyNumberFormat="1" applyFont="1" applyBorder="1" applyAlignment="1" applyProtection="1">
      <alignment horizontal="center"/>
    </xf>
    <xf numFmtId="166" fontId="30" fillId="3" borderId="43" xfId="0" applyNumberFormat="1" applyFont="1" applyFill="1" applyBorder="1" applyAlignment="1" applyProtection="1">
      <alignment horizontal="center"/>
    </xf>
    <xf numFmtId="175" fontId="7" fillId="0" borderId="1" xfId="2" applyNumberFormat="1" applyFont="1" applyBorder="1" applyAlignment="1" applyProtection="1">
      <alignment horizontal="left"/>
      <protection locked="0"/>
    </xf>
    <xf numFmtId="0" fontId="48" fillId="0" borderId="3" xfId="3" applyFont="1" applyFill="1" applyBorder="1" applyAlignment="1" applyProtection="1">
      <alignment horizontal="left"/>
    </xf>
    <xf numFmtId="0" fontId="48" fillId="0" borderId="3" xfId="3" applyFont="1" applyFill="1" applyBorder="1" applyAlignment="1" applyProtection="1">
      <alignment horizontal="left"/>
      <protection locked="0"/>
    </xf>
    <xf numFmtId="5" fontId="24" fillId="13" borderId="23" xfId="0" applyNumberFormat="1" applyFont="1" applyFill="1" applyBorder="1" applyAlignment="1" applyProtection="1">
      <alignment horizontal="center"/>
      <protection locked="0"/>
    </xf>
    <xf numFmtId="166" fontId="50" fillId="6" borderId="13" xfId="0" applyNumberFormat="1" applyFont="1" applyFill="1" applyBorder="1" applyAlignment="1" applyProtection="1">
      <alignment horizontal="center"/>
      <protection locked="0"/>
    </xf>
    <xf numFmtId="175" fontId="67" fillId="0" borderId="52" xfId="0" applyNumberFormat="1" applyFont="1" applyBorder="1" applyProtection="1">
      <protection locked="0"/>
    </xf>
    <xf numFmtId="175" fontId="67" fillId="0" borderId="14" xfId="0" applyNumberFormat="1" applyFont="1" applyBorder="1" applyProtection="1">
      <protection locked="0"/>
    </xf>
    <xf numFmtId="175" fontId="7" fillId="0" borderId="29" xfId="0" applyNumberFormat="1" applyFont="1" applyBorder="1" applyProtection="1">
      <protection locked="0"/>
    </xf>
    <xf numFmtId="175" fontId="6" fillId="0" borderId="55" xfId="0" applyNumberFormat="1" applyFont="1" applyBorder="1" applyAlignment="1" applyProtection="1">
      <alignment horizontal="center"/>
      <protection locked="0"/>
    </xf>
    <xf numFmtId="165" fontId="7" fillId="0" borderId="13" xfId="7" applyNumberFormat="1" applyFont="1" applyBorder="1" applyAlignment="1" applyProtection="1">
      <alignment horizontal="right"/>
      <protection locked="0"/>
    </xf>
    <xf numFmtId="165" fontId="7" fillId="0" borderId="13" xfId="0" applyNumberFormat="1" applyFont="1" applyBorder="1" applyAlignment="1" applyProtection="1">
      <alignment horizontal="center"/>
      <protection locked="0"/>
    </xf>
    <xf numFmtId="0" fontId="48" fillId="0" borderId="0" xfId="3" applyFont="1" applyFill="1" applyBorder="1" applyAlignment="1" applyProtection="1">
      <alignment horizontal="left"/>
    </xf>
    <xf numFmtId="0" fontId="8" fillId="0" borderId="0" xfId="0" quotePrefix="1" applyFont="1" applyBorder="1" applyProtection="1">
      <protection locked="0"/>
    </xf>
    <xf numFmtId="165" fontId="7" fillId="0" borderId="13" xfId="0" applyNumberFormat="1" applyFont="1" applyBorder="1" applyAlignment="1" applyProtection="1">
      <alignment horizontal="center"/>
    </xf>
    <xf numFmtId="175" fontId="3" fillId="0" borderId="29" xfId="0" applyNumberFormat="1" applyFont="1" applyFill="1" applyBorder="1" applyAlignment="1" applyProtection="1">
      <alignment horizontal="center"/>
    </xf>
    <xf numFmtId="166" fontId="50" fillId="6" borderId="4" xfId="0" applyNumberFormat="1" applyFont="1" applyFill="1" applyBorder="1" applyAlignment="1" applyProtection="1">
      <alignment horizontal="center"/>
      <protection locked="0"/>
    </xf>
    <xf numFmtId="175" fontId="7" fillId="0" borderId="29" xfId="2" applyNumberFormat="1" applyFont="1" applyBorder="1" applyProtection="1">
      <protection locked="0"/>
    </xf>
    <xf numFmtId="175" fontId="3" fillId="0" borderId="29" xfId="0" applyNumberFormat="1" applyFont="1" applyFill="1" applyBorder="1" applyAlignment="1" applyProtection="1">
      <alignment horizontal="center"/>
      <protection locked="0"/>
    </xf>
    <xf numFmtId="165" fontId="7" fillId="0" borderId="4" xfId="7" applyNumberFormat="1" applyFont="1" applyBorder="1" applyAlignment="1" applyProtection="1">
      <alignment horizontal="right"/>
      <protection locked="0"/>
    </xf>
    <xf numFmtId="5" fontId="24" fillId="5" borderId="26" xfId="0" applyNumberFormat="1" applyFont="1" applyFill="1" applyBorder="1" applyAlignment="1" applyProtection="1">
      <alignment horizontal="center"/>
      <protection locked="0"/>
    </xf>
    <xf numFmtId="175" fontId="57" fillId="0" borderId="15" xfId="2" applyNumberFormat="1" applyFont="1" applyBorder="1" applyProtection="1">
      <protection locked="0"/>
    </xf>
    <xf numFmtId="175" fontId="7" fillId="0" borderId="15" xfId="2" applyNumberFormat="1" applyFont="1" applyBorder="1" applyAlignment="1">
      <alignment horizontal="center"/>
    </xf>
    <xf numFmtId="175" fontId="7" fillId="0" borderId="15" xfId="2" applyNumberFormat="1" applyFont="1" applyBorder="1" applyAlignment="1" applyProtection="1">
      <alignment horizontal="center"/>
      <protection locked="0"/>
    </xf>
    <xf numFmtId="175" fontId="68" fillId="0" borderId="15" xfId="2" applyNumberFormat="1" applyFont="1" applyBorder="1" applyProtection="1">
      <protection locked="0"/>
    </xf>
    <xf numFmtId="166" fontId="24" fillId="6" borderId="75" xfId="0" applyNumberFormat="1" applyFont="1" applyFill="1" applyBorder="1" applyAlignment="1" applyProtection="1">
      <alignment horizontal="center"/>
      <protection locked="0"/>
    </xf>
    <xf numFmtId="175" fontId="7" fillId="0" borderId="15" xfId="2" applyNumberFormat="1" applyFont="1" applyBorder="1" applyProtection="1">
      <protection locked="0"/>
    </xf>
    <xf numFmtId="166" fontId="17" fillId="0" borderId="7" xfId="0" applyNumberFormat="1" applyFont="1" applyFill="1" applyBorder="1" applyAlignment="1" applyProtection="1">
      <alignment horizontal="right"/>
      <protection locked="0"/>
    </xf>
    <xf numFmtId="5" fontId="24" fillId="10" borderId="26" xfId="2" applyNumberFormat="1" applyFont="1" applyFill="1" applyBorder="1" applyAlignment="1" applyProtection="1">
      <alignment horizontal="center"/>
      <protection locked="0"/>
    </xf>
    <xf numFmtId="5" fontId="24" fillId="6" borderId="13" xfId="0" applyNumberFormat="1" applyFont="1" applyFill="1" applyBorder="1" applyAlignment="1" applyProtection="1">
      <alignment horizontal="center"/>
      <protection locked="0"/>
    </xf>
    <xf numFmtId="175" fontId="6" fillId="0" borderId="3" xfId="0" applyNumberFormat="1" applyFont="1" applyBorder="1" applyAlignment="1" applyProtection="1">
      <alignment horizontal="center"/>
      <protection locked="0"/>
    </xf>
    <xf numFmtId="166" fontId="8" fillId="0" borderId="22" xfId="0" applyNumberFormat="1" applyFont="1" applyBorder="1" applyAlignment="1" applyProtection="1">
      <alignment horizontal="center"/>
      <protection locked="0"/>
    </xf>
    <xf numFmtId="166" fontId="24" fillId="5" borderId="26" xfId="0" applyNumberFormat="1" applyFont="1" applyFill="1" applyBorder="1" applyAlignment="1" applyProtection="1">
      <alignment horizontal="center"/>
      <protection locked="0"/>
    </xf>
    <xf numFmtId="0" fontId="8" fillId="0" borderId="0" xfId="0" applyFont="1" applyAlignment="1"/>
    <xf numFmtId="175" fontId="7" fillId="0" borderId="15" xfId="2" applyNumberFormat="1" applyFont="1" applyBorder="1" applyProtection="1"/>
    <xf numFmtId="165" fontId="7" fillId="0" borderId="4" xfId="7" applyNumberFormat="1" applyFont="1" applyBorder="1" applyAlignment="1" applyProtection="1">
      <alignment horizontal="right"/>
    </xf>
    <xf numFmtId="175" fontId="6" fillId="0" borderId="71" xfId="0" applyNumberFormat="1" applyFont="1" applyBorder="1" applyAlignment="1" applyProtection="1">
      <alignment horizontal="right"/>
      <protection locked="0"/>
    </xf>
    <xf numFmtId="166" fontId="6" fillId="0" borderId="71" xfId="0" applyNumberFormat="1" applyFont="1" applyBorder="1" applyAlignment="1" applyProtection="1">
      <alignment horizontal="center"/>
      <protection locked="0"/>
    </xf>
    <xf numFmtId="166" fontId="12" fillId="6" borderId="35" xfId="0" applyNumberFormat="1" applyFont="1" applyFill="1" applyBorder="1" applyAlignment="1" applyProtection="1">
      <alignment horizontal="center"/>
      <protection locked="0"/>
    </xf>
    <xf numFmtId="0" fontId="24" fillId="0" borderId="10" xfId="0" applyFont="1" applyBorder="1" applyProtection="1">
      <protection locked="0"/>
    </xf>
    <xf numFmtId="0" fontId="5" fillId="0" borderId="10" xfId="3" applyBorder="1" applyAlignment="1" applyProtection="1">
      <protection locked="0"/>
    </xf>
    <xf numFmtId="5" fontId="24" fillId="6" borderId="18" xfId="0" applyNumberFormat="1" applyFont="1" applyFill="1" applyBorder="1" applyAlignment="1" applyProtection="1">
      <alignment horizontal="center"/>
      <protection locked="0"/>
    </xf>
    <xf numFmtId="166" fontId="8" fillId="0" borderId="69" xfId="0" applyNumberFormat="1" applyFont="1" applyBorder="1" applyAlignment="1" applyProtection="1">
      <alignment horizontal="center"/>
      <protection locked="0"/>
    </xf>
    <xf numFmtId="166" fontId="7" fillId="0" borderId="45" xfId="0" applyNumberFormat="1" applyFont="1" applyBorder="1" applyAlignment="1" applyProtection="1">
      <alignment horizontal="center"/>
      <protection locked="0"/>
    </xf>
    <xf numFmtId="166" fontId="3" fillId="5" borderId="26" xfId="0" applyNumberFormat="1" applyFont="1" applyFill="1" applyBorder="1" applyAlignment="1" applyProtection="1">
      <alignment horizontal="center"/>
      <protection locked="0"/>
    </xf>
    <xf numFmtId="175" fontId="7" fillId="0" borderId="29" xfId="2" applyNumberFormat="1" applyFont="1" applyBorder="1" applyAlignment="1" applyProtection="1">
      <alignment horizontal="center"/>
    </xf>
    <xf numFmtId="166" fontId="12" fillId="6" borderId="13" xfId="0" applyNumberFormat="1" applyFont="1" applyFill="1" applyBorder="1" applyAlignment="1" applyProtection="1">
      <alignment horizontal="center"/>
      <protection locked="0"/>
    </xf>
    <xf numFmtId="5" fontId="17" fillId="0" borderId="7" xfId="1" applyNumberFormat="1" applyFont="1" applyFill="1" applyBorder="1" applyAlignment="1" applyProtection="1">
      <alignment horizontal="right"/>
      <protection locked="0"/>
    </xf>
    <xf numFmtId="5" fontId="17" fillId="0" borderId="25" xfId="1" applyNumberFormat="1" applyFont="1" applyFill="1" applyBorder="1" applyAlignment="1" applyProtection="1">
      <alignment horizontal="right"/>
      <protection locked="0"/>
    </xf>
    <xf numFmtId="166" fontId="8" fillId="0" borderId="76" xfId="0" applyNumberFormat="1" applyFont="1" applyBorder="1" applyAlignment="1" applyProtection="1">
      <alignment horizontal="center"/>
      <protection locked="0"/>
    </xf>
    <xf numFmtId="175" fontId="62" fillId="0" borderId="52" xfId="0" applyNumberFormat="1" applyFont="1" applyBorder="1" applyProtection="1">
      <protection locked="0"/>
    </xf>
    <xf numFmtId="175" fontId="6" fillId="0" borderId="2" xfId="0" applyNumberFormat="1" applyFont="1" applyBorder="1" applyAlignment="1" applyProtection="1">
      <alignment horizontal="center"/>
      <protection locked="0"/>
    </xf>
    <xf numFmtId="175" fontId="7" fillId="0" borderId="29" xfId="0" applyNumberFormat="1" applyFont="1" applyFill="1" applyBorder="1" applyAlignment="1" applyProtection="1">
      <alignment horizontal="center"/>
      <protection locked="0"/>
    </xf>
    <xf numFmtId="5" fontId="24" fillId="5" borderId="23" xfId="0" applyNumberFormat="1" applyFont="1" applyFill="1" applyBorder="1" applyAlignment="1" applyProtection="1">
      <alignment horizontal="center"/>
      <protection locked="0"/>
    </xf>
    <xf numFmtId="175" fontId="6" fillId="0" borderId="5" xfId="0" applyNumberFormat="1" applyFont="1" applyBorder="1" applyAlignment="1" applyProtection="1">
      <alignment horizontal="right"/>
      <protection locked="0"/>
    </xf>
    <xf numFmtId="166" fontId="6" fillId="0" borderId="5" xfId="0" applyNumberFormat="1" applyFont="1" applyBorder="1" applyAlignment="1" applyProtection="1">
      <alignment horizontal="center"/>
      <protection locked="0"/>
    </xf>
    <xf numFmtId="5" fontId="8" fillId="0" borderId="14" xfId="0" applyNumberFormat="1" applyFont="1" applyBorder="1" applyAlignment="1" applyProtection="1">
      <alignment horizontal="center"/>
      <protection locked="0"/>
    </xf>
    <xf numFmtId="167" fontId="8" fillId="0" borderId="14" xfId="0" applyNumberFormat="1" applyFont="1" applyBorder="1" applyAlignment="1" applyProtection="1">
      <alignment horizontal="center"/>
      <protection locked="0"/>
    </xf>
    <xf numFmtId="167" fontId="8" fillId="0" borderId="15" xfId="0" applyNumberFormat="1" applyFont="1" applyBorder="1" applyAlignment="1" applyProtection="1">
      <alignment horizontal="center"/>
      <protection locked="0"/>
    </xf>
    <xf numFmtId="167" fontId="8" fillId="0" borderId="16" xfId="0" applyNumberFormat="1" applyFont="1" applyBorder="1" applyAlignment="1" applyProtection="1">
      <alignment horizontal="center"/>
      <protection locked="0"/>
    </xf>
    <xf numFmtId="167" fontId="8" fillId="0" borderId="40" xfId="0" applyNumberFormat="1" applyFont="1" applyBorder="1" applyAlignment="1" applyProtection="1">
      <alignment horizontal="center"/>
      <protection locked="0"/>
    </xf>
    <xf numFmtId="5" fontId="8" fillId="0" borderId="15" xfId="0" applyNumberFormat="1" applyFont="1" applyBorder="1" applyAlignment="1" applyProtection="1">
      <alignment horizontal="center"/>
      <protection locked="0"/>
    </xf>
    <xf numFmtId="166" fontId="50" fillId="6" borderId="26" xfId="0" applyNumberFormat="1" applyFont="1" applyFill="1" applyBorder="1" applyAlignment="1" applyProtection="1">
      <alignment horizontal="center"/>
      <protection locked="0"/>
    </xf>
    <xf numFmtId="0" fontId="3" fillId="0" borderId="0" xfId="0" applyFont="1" applyBorder="1"/>
    <xf numFmtId="167" fontId="8" fillId="0" borderId="28" xfId="0" applyNumberFormat="1" applyFont="1" applyBorder="1" applyAlignment="1" applyProtection="1">
      <alignment horizontal="center"/>
      <protection locked="0"/>
    </xf>
    <xf numFmtId="5" fontId="24" fillId="7" borderId="23" xfId="0" applyNumberFormat="1" applyFont="1" applyFill="1" applyBorder="1" applyAlignment="1" applyProtection="1">
      <alignment horizontal="center"/>
      <protection locked="0"/>
    </xf>
    <xf numFmtId="0" fontId="5" fillId="0" borderId="0" xfId="3" applyFont="1" applyBorder="1" applyAlignment="1" applyProtection="1"/>
    <xf numFmtId="0" fontId="43" fillId="0" borderId="0" xfId="0" applyFont="1"/>
    <xf numFmtId="175" fontId="69" fillId="0" borderId="15" xfId="2" applyNumberFormat="1" applyFont="1" applyBorder="1" applyAlignment="1" applyProtection="1">
      <alignment horizontal="center"/>
      <protection locked="0"/>
    </xf>
    <xf numFmtId="175" fontId="57" fillId="0" borderId="15" xfId="2" applyNumberFormat="1" applyFont="1" applyBorder="1" applyAlignment="1" applyProtection="1">
      <alignment horizontal="center"/>
      <protection locked="0"/>
    </xf>
    <xf numFmtId="175" fontId="70" fillId="0" borderId="15" xfId="2" applyNumberFormat="1" applyFont="1" applyBorder="1" applyAlignment="1" applyProtection="1">
      <alignment horizontal="center"/>
      <protection locked="0"/>
    </xf>
    <xf numFmtId="175" fontId="70" fillId="0" borderId="15" xfId="2" applyNumberFormat="1" applyFont="1" applyBorder="1" applyAlignment="1" applyProtection="1">
      <alignment horizontal="left"/>
      <protection locked="0"/>
    </xf>
    <xf numFmtId="0" fontId="57" fillId="0" borderId="15" xfId="0" applyFont="1" applyBorder="1" applyAlignment="1" applyProtection="1">
      <alignment horizontal="center"/>
      <protection locked="0"/>
    </xf>
    <xf numFmtId="175" fontId="57" fillId="0" borderId="15" xfId="2" applyNumberFormat="1" applyFont="1" applyFill="1" applyBorder="1" applyAlignment="1" applyProtection="1">
      <alignment horizontal="center"/>
      <protection locked="0"/>
    </xf>
    <xf numFmtId="175" fontId="57" fillId="0" borderId="15" xfId="2" applyNumberFormat="1" applyFont="1" applyBorder="1" applyAlignment="1" applyProtection="1">
      <alignment horizontal="left"/>
      <protection locked="0"/>
    </xf>
    <xf numFmtId="175" fontId="71" fillId="0" borderId="15" xfId="2" applyNumberFormat="1" applyFont="1" applyBorder="1" applyProtection="1">
      <protection locked="0"/>
    </xf>
    <xf numFmtId="175" fontId="72" fillId="0" borderId="15" xfId="2" applyNumberFormat="1" applyFont="1" applyBorder="1" applyAlignment="1" applyProtection="1">
      <alignment horizontal="center"/>
      <protection locked="0"/>
    </xf>
    <xf numFmtId="175" fontId="72" fillId="0" borderId="15" xfId="2" applyNumberFormat="1" applyFont="1" applyBorder="1" applyAlignment="1" applyProtection="1">
      <alignment horizontal="left"/>
      <protection locked="0"/>
    </xf>
    <xf numFmtId="175" fontId="72" fillId="0" borderId="15" xfId="2" applyNumberFormat="1" applyFont="1" applyBorder="1" applyProtection="1">
      <protection locked="0"/>
    </xf>
    <xf numFmtId="44" fontId="57" fillId="0" borderId="15" xfId="2" applyFont="1" applyBorder="1" applyProtection="1">
      <protection locked="0"/>
    </xf>
    <xf numFmtId="175" fontId="71" fillId="0" borderId="15" xfId="2" applyNumberFormat="1" applyFont="1" applyBorder="1" applyAlignment="1" applyProtection="1">
      <alignment horizontal="center"/>
      <protection locked="0"/>
    </xf>
    <xf numFmtId="175" fontId="73" fillId="0" borderId="15" xfId="2" applyNumberFormat="1" applyFont="1" applyBorder="1" applyAlignment="1" applyProtection="1">
      <alignment horizontal="center"/>
      <protection locked="0"/>
    </xf>
    <xf numFmtId="175" fontId="71" fillId="0" borderId="15" xfId="2" applyNumberFormat="1" applyFont="1" applyBorder="1" applyAlignment="1" applyProtection="1">
      <alignment horizontal="left"/>
      <protection locked="0"/>
    </xf>
    <xf numFmtId="176" fontId="57" fillId="0" borderId="15" xfId="1" applyNumberFormat="1" applyFont="1" applyBorder="1" applyAlignment="1" applyProtection="1">
      <alignment horizontal="center"/>
      <protection locked="0"/>
    </xf>
    <xf numFmtId="176" fontId="56" fillId="0" borderId="15" xfId="1" applyNumberFormat="1" applyFont="1" applyBorder="1" applyAlignment="1" applyProtection="1">
      <alignment horizontal="center"/>
      <protection locked="0"/>
    </xf>
    <xf numFmtId="5" fontId="2" fillId="2" borderId="6" xfId="0" applyNumberFormat="1" applyFont="1" applyFill="1" applyBorder="1"/>
    <xf numFmtId="175" fontId="3" fillId="0" borderId="55" xfId="0" applyNumberFormat="1" applyFont="1" applyBorder="1" applyAlignment="1" applyProtection="1">
      <alignment horizontal="center"/>
      <protection locked="0"/>
    </xf>
    <xf numFmtId="5" fontId="2" fillId="2" borderId="26" xfId="0" applyNumberFormat="1" applyFont="1" applyFill="1" applyBorder="1"/>
    <xf numFmtId="0" fontId="2" fillId="0" borderId="51" xfId="0" applyFont="1" applyFill="1" applyBorder="1"/>
    <xf numFmtId="5" fontId="3" fillId="0" borderId="72" xfId="0" applyNumberFormat="1" applyFont="1" applyBorder="1" applyAlignment="1">
      <alignment horizontal="center"/>
    </xf>
    <xf numFmtId="0" fontId="0" fillId="0" borderId="24" xfId="0" applyBorder="1"/>
    <xf numFmtId="0" fontId="7" fillId="0" borderId="3" xfId="0" quotePrefix="1" applyFont="1" applyBorder="1" applyProtection="1">
      <protection locked="0"/>
    </xf>
    <xf numFmtId="0" fontId="8" fillId="0" borderId="3" xfId="0" applyFont="1" applyFill="1" applyBorder="1" applyProtection="1">
      <protection locked="0"/>
    </xf>
    <xf numFmtId="0" fontId="7" fillId="0" borderId="3" xfId="0" applyFont="1" applyBorder="1"/>
    <xf numFmtId="0" fontId="24" fillId="0" borderId="55" xfId="0" applyFont="1" applyBorder="1" applyProtection="1">
      <protection locked="0"/>
    </xf>
    <xf numFmtId="0" fontId="0" fillId="0" borderId="1" xfId="0" quotePrefix="1" applyBorder="1" applyProtection="1">
      <protection locked="0"/>
    </xf>
    <xf numFmtId="5" fontId="3" fillId="2" borderId="18" xfId="0" applyNumberFormat="1" applyFont="1" applyFill="1" applyBorder="1"/>
    <xf numFmtId="0" fontId="0" fillId="0" borderId="55" xfId="0" quotePrefix="1" applyBorder="1" applyProtection="1">
      <protection locked="0"/>
    </xf>
    <xf numFmtId="0" fontId="24" fillId="0" borderId="0" xfId="0" applyFont="1" applyBorder="1" applyAlignment="1">
      <alignment horizontal="left"/>
    </xf>
    <xf numFmtId="5" fontId="24" fillId="0" borderId="0" xfId="0" applyNumberFormat="1" applyFont="1" applyFill="1" applyBorder="1" applyAlignment="1" applyProtection="1">
      <alignment horizontal="center"/>
      <protection locked="0"/>
    </xf>
    <xf numFmtId="0" fontId="27" fillId="0" borderId="0" xfId="0" applyFont="1" applyBorder="1" applyAlignment="1">
      <alignment horizontal="left"/>
    </xf>
    <xf numFmtId="5" fontId="6" fillId="0" borderId="0" xfId="0" applyNumberFormat="1" applyFont="1" applyBorder="1" applyAlignment="1">
      <alignment horizontal="center"/>
    </xf>
    <xf numFmtId="0" fontId="8" fillId="2" borderId="29" xfId="0" applyFont="1" applyFill="1" applyBorder="1"/>
    <xf numFmtId="166" fontId="74" fillId="2" borderId="77" xfId="0" applyNumberFormat="1" applyFont="1" applyFill="1" applyBorder="1" applyAlignment="1">
      <alignment horizontal="center"/>
    </xf>
    <xf numFmtId="166" fontId="74" fillId="2" borderId="18" xfId="0" applyNumberFormat="1" applyFont="1" applyFill="1" applyBorder="1" applyAlignment="1">
      <alignment horizontal="center"/>
    </xf>
    <xf numFmtId="0" fontId="60" fillId="0" borderId="0" xfId="0" quotePrefix="1" applyFont="1" applyFill="1" applyBorder="1"/>
    <xf numFmtId="0" fontId="60" fillId="0" borderId="0" xfId="0" applyFont="1" applyFill="1" applyBorder="1"/>
    <xf numFmtId="0" fontId="60" fillId="0" borderId="0" xfId="0" applyFont="1" applyBorder="1" applyAlignment="1">
      <alignment horizontal="left"/>
    </xf>
    <xf numFmtId="0" fontId="7" fillId="0" borderId="6" xfId="0" applyFont="1" applyBorder="1" applyAlignment="1">
      <alignment horizontal="center"/>
    </xf>
    <xf numFmtId="0" fontId="7" fillId="0" borderId="3" xfId="0" applyFont="1" applyBorder="1" applyAlignment="1">
      <alignment horizontal="center"/>
    </xf>
    <xf numFmtId="5" fontId="24" fillId="14" borderId="0" xfId="0" applyNumberFormat="1" applyFont="1" applyFill="1" applyBorder="1" applyAlignment="1">
      <alignment horizontal="center"/>
    </xf>
    <xf numFmtId="0" fontId="24" fillId="10" borderId="4" xfId="0" applyFont="1" applyFill="1" applyBorder="1" applyAlignment="1">
      <alignment horizontal="center"/>
    </xf>
    <xf numFmtId="0" fontId="24" fillId="10" borderId="6" xfId="0" applyFont="1" applyFill="1" applyBorder="1" applyAlignment="1">
      <alignment horizontal="center"/>
    </xf>
    <xf numFmtId="0" fontId="4" fillId="6" borderId="65" xfId="0" applyFont="1" applyFill="1" applyBorder="1" applyAlignment="1"/>
    <xf numFmtId="0" fontId="4" fillId="6" borderId="66" xfId="0" applyFont="1" applyFill="1" applyBorder="1" applyAlignment="1"/>
    <xf numFmtId="0" fontId="4" fillId="6" borderId="34" xfId="0" applyFont="1" applyFill="1" applyBorder="1" applyAlignment="1"/>
    <xf numFmtId="0" fontId="4" fillId="6" borderId="53" xfId="0" applyFont="1" applyFill="1" applyBorder="1" applyAlignment="1"/>
    <xf numFmtId="0" fontId="3" fillId="6" borderId="69" xfId="0" applyFont="1" applyFill="1" applyBorder="1" applyAlignment="1"/>
    <xf numFmtId="0" fontId="3" fillId="6" borderId="52" xfId="0" applyFont="1" applyFill="1" applyBorder="1" applyAlignment="1"/>
    <xf numFmtId="0" fontId="14" fillId="0" borderId="10" xfId="0" applyFont="1" applyFill="1" applyBorder="1"/>
    <xf numFmtId="0" fontId="10" fillId="0" borderId="71" xfId="0" applyFont="1" applyFill="1" applyBorder="1" applyAlignment="1">
      <alignment horizontal="center"/>
    </xf>
    <xf numFmtId="0" fontId="14" fillId="0" borderId="71" xfId="0" applyFont="1" applyBorder="1"/>
    <xf numFmtId="0" fontId="14" fillId="0" borderId="71" xfId="0" applyFont="1" applyFill="1" applyBorder="1"/>
    <xf numFmtId="0" fontId="10" fillId="0" borderId="71" xfId="0" applyFont="1" applyFill="1" applyBorder="1"/>
    <xf numFmtId="0" fontId="3" fillId="0" borderId="0" xfId="0" applyFont="1" applyFill="1" applyBorder="1" applyAlignment="1"/>
    <xf numFmtId="0" fontId="4" fillId="0" borderId="0" xfId="0" applyFont="1" applyFill="1" applyBorder="1" applyAlignment="1"/>
    <xf numFmtId="0" fontId="0" fillId="10" borderId="6" xfId="0" applyFill="1" applyBorder="1"/>
    <xf numFmtId="0" fontId="3" fillId="13" borderId="52" xfId="0" applyFont="1" applyFill="1" applyBorder="1" applyAlignment="1"/>
    <xf numFmtId="0" fontId="10" fillId="13" borderId="34" xfId="0" applyFont="1" applyFill="1" applyBorder="1"/>
    <xf numFmtId="0" fontId="10" fillId="13" borderId="34" xfId="0" applyFont="1" applyFill="1" applyBorder="1" applyAlignment="1">
      <alignment horizontal="center"/>
    </xf>
    <xf numFmtId="0" fontId="10" fillId="13" borderId="53" xfId="0" applyFont="1" applyFill="1" applyBorder="1"/>
    <xf numFmtId="0" fontId="26" fillId="13" borderId="34" xfId="0" applyFont="1" applyFill="1" applyBorder="1"/>
    <xf numFmtId="0" fontId="26" fillId="13" borderId="34" xfId="0" applyFont="1" applyFill="1" applyBorder="1" applyAlignment="1">
      <alignment horizontal="center"/>
    </xf>
    <xf numFmtId="0" fontId="26" fillId="13" borderId="53" xfId="0" applyFont="1" applyFill="1" applyBorder="1"/>
    <xf numFmtId="0" fontId="26" fillId="0" borderId="0" xfId="0" applyFont="1" applyBorder="1" applyAlignment="1">
      <alignment horizontal="left"/>
    </xf>
    <xf numFmtId="0" fontId="7" fillId="0" borderId="24" xfId="0" applyFont="1" applyBorder="1" applyAlignment="1">
      <alignment horizontal="left"/>
    </xf>
    <xf numFmtId="0" fontId="3" fillId="0" borderId="71" xfId="0" applyFont="1" applyFill="1" applyBorder="1" applyAlignment="1"/>
    <xf numFmtId="0" fontId="3" fillId="13" borderId="65" xfId="0" applyFont="1" applyFill="1" applyBorder="1" applyAlignment="1">
      <alignment horizontal="center"/>
    </xf>
    <xf numFmtId="173" fontId="25" fillId="13" borderId="65" xfId="0" applyNumberFormat="1" applyFont="1" applyFill="1" applyBorder="1" applyAlignment="1" applyProtection="1">
      <alignment horizontal="center"/>
      <protection locked="0"/>
    </xf>
    <xf numFmtId="0" fontId="2" fillId="13" borderId="65" xfId="0" applyFont="1" applyFill="1" applyBorder="1"/>
    <xf numFmtId="0" fontId="11" fillId="13" borderId="66" xfId="0" applyFont="1" applyFill="1" applyBorder="1"/>
    <xf numFmtId="0" fontId="4" fillId="0" borderId="0" xfId="0" applyFont="1" applyFill="1" applyBorder="1" applyAlignment="1">
      <alignment horizontal="center"/>
    </xf>
    <xf numFmtId="0" fontId="3" fillId="13" borderId="69" xfId="0" applyFont="1" applyFill="1" applyBorder="1" applyAlignment="1">
      <alignment horizontal="left"/>
    </xf>
    <xf numFmtId="0" fontId="3" fillId="13" borderId="52" xfId="0" applyFont="1" applyFill="1" applyBorder="1" applyAlignment="1">
      <alignment horizontal="left"/>
    </xf>
    <xf numFmtId="0" fontId="26" fillId="0" borderId="0" xfId="0" applyFont="1" applyFill="1" applyBorder="1"/>
    <xf numFmtId="0" fontId="26" fillId="0" borderId="0" xfId="0" applyFont="1" applyFill="1" applyBorder="1" applyAlignment="1">
      <alignment horizontal="center"/>
    </xf>
    <xf numFmtId="0" fontId="12" fillId="2" borderId="0" xfId="0" applyFont="1" applyFill="1" applyBorder="1" applyAlignment="1">
      <alignment horizontal="right"/>
    </xf>
    <xf numFmtId="0" fontId="8" fillId="0" borderId="18" xfId="0" applyFont="1" applyBorder="1" applyAlignment="1">
      <alignment horizontal="left"/>
    </xf>
    <xf numFmtId="0" fontId="8" fillId="2" borderId="55" xfId="0" applyFont="1" applyFill="1" applyBorder="1"/>
    <xf numFmtId="0" fontId="0" fillId="0" borderId="52" xfId="0" applyBorder="1"/>
    <xf numFmtId="0" fontId="8" fillId="0" borderId="1" xfId="0" applyFont="1" applyBorder="1"/>
    <xf numFmtId="0" fontId="10" fillId="0" borderId="65" xfId="0" applyFont="1" applyBorder="1"/>
    <xf numFmtId="0" fontId="10" fillId="0" borderId="65" xfId="0" applyFont="1" applyBorder="1" applyAlignment="1">
      <alignment horizontal="center"/>
    </xf>
    <xf numFmtId="0" fontId="8" fillId="0" borderId="0" xfId="0" applyFont="1" applyBorder="1" applyAlignment="1"/>
    <xf numFmtId="0" fontId="8" fillId="0" borderId="18" xfId="0" applyFont="1" applyBorder="1" applyAlignment="1"/>
    <xf numFmtId="175" fontId="3" fillId="0" borderId="34" xfId="0" applyNumberFormat="1" applyFont="1" applyBorder="1" applyAlignment="1" applyProtection="1">
      <alignment horizontal="right"/>
      <protection locked="0"/>
    </xf>
    <xf numFmtId="0" fontId="3" fillId="0" borderId="34" xfId="0" applyFont="1" applyBorder="1" applyAlignment="1">
      <alignment horizontal="center"/>
    </xf>
    <xf numFmtId="9" fontId="3" fillId="0" borderId="34" xfId="0" applyNumberFormat="1" applyFont="1" applyBorder="1" applyAlignment="1">
      <alignment horizontal="center"/>
    </xf>
    <xf numFmtId="166" fontId="3" fillId="0" borderId="53" xfId="0" applyNumberFormat="1" applyFont="1" applyBorder="1" applyAlignment="1" applyProtection="1">
      <alignment horizontal="center"/>
      <protection locked="0"/>
    </xf>
    <xf numFmtId="0" fontId="8" fillId="0" borderId="17" xfId="0" applyFont="1" applyBorder="1" applyAlignment="1"/>
    <xf numFmtId="0" fontId="8" fillId="0" borderId="10" xfId="0" applyFont="1" applyBorder="1" applyAlignment="1"/>
    <xf numFmtId="0" fontId="8" fillId="0" borderId="23" xfId="0" applyFont="1" applyBorder="1" applyAlignment="1"/>
    <xf numFmtId="175" fontId="3" fillId="0" borderId="0" xfId="0" applyNumberFormat="1" applyFont="1" applyBorder="1" applyAlignment="1" applyProtection="1">
      <alignment horizontal="right"/>
      <protection locked="0"/>
    </xf>
    <xf numFmtId="9" fontId="3" fillId="0" borderId="0" xfId="0" applyNumberFormat="1" applyFont="1" applyBorder="1" applyAlignment="1">
      <alignment horizontal="center"/>
    </xf>
    <xf numFmtId="166" fontId="3" fillId="0" borderId="0" xfId="0" applyNumberFormat="1" applyFont="1" applyBorder="1" applyAlignment="1" applyProtection="1">
      <alignment horizontal="center"/>
      <protection locked="0"/>
    </xf>
    <xf numFmtId="0" fontId="19" fillId="0" borderId="0" xfId="0" applyFont="1" applyAlignment="1"/>
    <xf numFmtId="0" fontId="0" fillId="15" borderId="0" xfId="0" applyFill="1" applyBorder="1"/>
    <xf numFmtId="166" fontId="74" fillId="2" borderId="2" xfId="0" applyNumberFormat="1" applyFont="1" applyFill="1" applyBorder="1" applyAlignment="1">
      <alignment horizontal="center"/>
    </xf>
    <xf numFmtId="0" fontId="60" fillId="2" borderId="2" xfId="0" applyFont="1" applyFill="1" applyBorder="1"/>
    <xf numFmtId="166" fontId="74" fillId="2" borderId="17" xfId="0" applyNumberFormat="1" applyFont="1" applyFill="1" applyBorder="1" applyAlignment="1">
      <alignment horizontal="center"/>
    </xf>
    <xf numFmtId="166" fontId="29" fillId="6" borderId="4" xfId="0" applyNumberFormat="1" applyFont="1" applyFill="1" applyBorder="1" applyAlignment="1" applyProtection="1">
      <alignment horizontal="center"/>
      <protection locked="0"/>
    </xf>
    <xf numFmtId="0" fontId="60" fillId="8" borderId="0" xfId="0" applyFont="1" applyFill="1" applyBorder="1"/>
    <xf numFmtId="166" fontId="74" fillId="15" borderId="51" xfId="0" applyNumberFormat="1" applyFont="1" applyFill="1" applyBorder="1" applyAlignment="1">
      <alignment horizontal="center"/>
    </xf>
    <xf numFmtId="0" fontId="8" fillId="0" borderId="0" xfId="0" quotePrefix="1" applyFont="1" applyBorder="1" applyAlignment="1">
      <alignment horizontal="left"/>
    </xf>
    <xf numFmtId="5" fontId="9" fillId="2" borderId="0" xfId="0" applyNumberFormat="1" applyFont="1" applyFill="1" applyBorder="1"/>
    <xf numFmtId="0" fontId="6" fillId="0" borderId="0" xfId="0" applyFont="1" applyBorder="1" applyAlignment="1">
      <alignment horizontal="left"/>
    </xf>
    <xf numFmtId="0" fontId="75" fillId="15" borderId="0" xfId="0" applyFont="1" applyFill="1" applyBorder="1"/>
    <xf numFmtId="0" fontId="75" fillId="8" borderId="0" xfId="0" applyFont="1" applyFill="1" applyBorder="1"/>
    <xf numFmtId="166" fontId="75" fillId="15" borderId="66" xfId="0" applyNumberFormat="1" applyFont="1" applyFill="1" applyBorder="1" applyAlignment="1">
      <alignment horizontal="center"/>
    </xf>
    <xf numFmtId="0" fontId="75" fillId="2" borderId="0" xfId="0" applyFont="1" applyFill="1" applyBorder="1"/>
    <xf numFmtId="0" fontId="10" fillId="0" borderId="44" xfId="0" applyFont="1" applyBorder="1" applyAlignment="1">
      <alignment horizontal="left"/>
    </xf>
    <xf numFmtId="166" fontId="75" fillId="2" borderId="0" xfId="0" applyNumberFormat="1" applyFont="1" applyFill="1" applyBorder="1" applyAlignment="1">
      <alignment horizontal="center"/>
    </xf>
    <xf numFmtId="0" fontId="24" fillId="0" borderId="10" xfId="0" applyFont="1" applyFill="1" applyBorder="1" applyAlignment="1">
      <alignment horizontal="left"/>
    </xf>
    <xf numFmtId="0" fontId="21" fillId="0" borderId="0" xfId="0" applyFont="1" applyBorder="1" applyAlignment="1">
      <alignment horizontal="left"/>
    </xf>
    <xf numFmtId="0" fontId="2" fillId="0" borderId="10" xfId="0" applyFont="1" applyFill="1" applyBorder="1" applyAlignment="1">
      <alignment horizontal="left" vertical="center"/>
    </xf>
    <xf numFmtId="0" fontId="7" fillId="0" borderId="55" xfId="0" applyFont="1" applyBorder="1"/>
    <xf numFmtId="0" fontId="5" fillId="0" borderId="10" xfId="3" applyBorder="1" applyAlignment="1" applyProtection="1"/>
    <xf numFmtId="0" fontId="24" fillId="0" borderId="29" xfId="0" applyFont="1" applyBorder="1" applyAlignment="1">
      <alignment horizontal="left"/>
    </xf>
    <xf numFmtId="0" fontId="0" fillId="0" borderId="30" xfId="0" applyBorder="1" applyAlignment="1">
      <alignment horizontal="left"/>
    </xf>
    <xf numFmtId="5" fontId="12" fillId="6" borderId="26" xfId="0" applyNumberFormat="1" applyFont="1" applyFill="1" applyBorder="1" applyAlignment="1" applyProtection="1">
      <alignment horizontal="center"/>
      <protection locked="0"/>
    </xf>
    <xf numFmtId="5" fontId="3" fillId="2" borderId="17" xfId="0" applyNumberFormat="1" applyFont="1" applyFill="1" applyBorder="1"/>
    <xf numFmtId="175" fontId="7" fillId="0" borderId="0" xfId="2" applyNumberFormat="1" applyFont="1" applyBorder="1" applyProtection="1">
      <protection locked="0"/>
    </xf>
    <xf numFmtId="0" fontId="8" fillId="0" borderId="30" xfId="0" applyFont="1" applyBorder="1"/>
    <xf numFmtId="0" fontId="8" fillId="0" borderId="29" xfId="0" applyFont="1" applyBorder="1"/>
    <xf numFmtId="0" fontId="7" fillId="0" borderId="30" xfId="0" applyFont="1" applyBorder="1"/>
    <xf numFmtId="175" fontId="6" fillId="0" borderId="30" xfId="0" applyNumberFormat="1" applyFont="1" applyBorder="1" applyAlignment="1" applyProtection="1">
      <alignment horizontal="right"/>
      <protection locked="0"/>
    </xf>
    <xf numFmtId="0" fontId="6" fillId="0" borderId="30" xfId="0" applyFont="1" applyBorder="1" applyAlignment="1">
      <alignment horizontal="center"/>
    </xf>
    <xf numFmtId="9" fontId="6" fillId="0" borderId="30" xfId="0" applyNumberFormat="1" applyFont="1" applyBorder="1" applyAlignment="1">
      <alignment horizontal="center"/>
    </xf>
    <xf numFmtId="166" fontId="6" fillId="0" borderId="35" xfId="0" applyNumberFormat="1" applyFont="1" applyBorder="1" applyAlignment="1" applyProtection="1">
      <alignment horizontal="center"/>
      <protection locked="0"/>
    </xf>
    <xf numFmtId="0" fontId="76" fillId="2" borderId="10" xfId="0" applyFont="1" applyFill="1" applyBorder="1" applyAlignment="1">
      <alignment horizontal="left"/>
    </xf>
    <xf numFmtId="0" fontId="27" fillId="0" borderId="0" xfId="0" applyFont="1" applyBorder="1"/>
    <xf numFmtId="166" fontId="50" fillId="9" borderId="17" xfId="0" applyNumberFormat="1" applyFont="1" applyFill="1" applyBorder="1" applyAlignment="1" applyProtection="1">
      <alignment horizontal="center"/>
      <protection locked="0"/>
    </xf>
    <xf numFmtId="0" fontId="24" fillId="12" borderId="26" xfId="0" applyFont="1" applyFill="1" applyBorder="1" applyAlignment="1">
      <alignment horizontal="center"/>
    </xf>
    <xf numFmtId="0" fontId="6" fillId="0" borderId="34" xfId="0" applyFont="1" applyBorder="1" applyAlignment="1">
      <alignment horizontal="left"/>
    </xf>
    <xf numFmtId="0" fontId="8" fillId="0" borderId="34" xfId="0" quotePrefix="1" applyFont="1" applyBorder="1" applyAlignment="1">
      <alignment horizontal="left"/>
    </xf>
    <xf numFmtId="0" fontId="8" fillId="0" borderId="78" xfId="0" applyFont="1" applyBorder="1" applyAlignment="1">
      <alignment horizontal="left"/>
    </xf>
    <xf numFmtId="0" fontId="0" fillId="0" borderId="45" xfId="0" applyFill="1" applyBorder="1"/>
    <xf numFmtId="0" fontId="0" fillId="0" borderId="5" xfId="0" applyFill="1" applyBorder="1"/>
    <xf numFmtId="0" fontId="76" fillId="0" borderId="0" xfId="0" applyFont="1" applyFill="1" applyBorder="1" applyAlignment="1">
      <alignment horizontal="left"/>
    </xf>
    <xf numFmtId="0" fontId="12" fillId="0" borderId="0" xfId="0" applyFont="1" applyFill="1" applyBorder="1" applyAlignment="1">
      <alignment horizontal="left"/>
    </xf>
    <xf numFmtId="166" fontId="12" fillId="0" borderId="0" xfId="0" applyNumberFormat="1" applyFont="1" applyFill="1" applyBorder="1" applyAlignment="1">
      <alignment horizontal="left"/>
    </xf>
    <xf numFmtId="0" fontId="8" fillId="0" borderId="0" xfId="0" quotePrefix="1" applyFont="1" applyBorder="1"/>
    <xf numFmtId="0" fontId="8" fillId="0" borderId="45" xfId="0" applyFont="1" applyBorder="1"/>
    <xf numFmtId="0" fontId="7" fillId="0" borderId="5" xfId="0" applyFont="1" applyBorder="1"/>
    <xf numFmtId="175" fontId="7" fillId="0" borderId="25" xfId="2" applyNumberFormat="1" applyFont="1" applyBorder="1" applyProtection="1">
      <protection locked="0"/>
    </xf>
    <xf numFmtId="5" fontId="9" fillId="2" borderId="56" xfId="0" applyNumberFormat="1" applyFont="1" applyFill="1" applyBorder="1"/>
    <xf numFmtId="0" fontId="24" fillId="0" borderId="0" xfId="0" applyFont="1" applyFill="1" applyBorder="1" applyAlignment="1">
      <alignment horizontal="center"/>
    </xf>
    <xf numFmtId="5" fontId="24" fillId="0" borderId="10" xfId="0" applyNumberFormat="1" applyFont="1" applyFill="1" applyBorder="1" applyAlignment="1">
      <alignment horizontal="center"/>
    </xf>
    <xf numFmtId="0" fontId="14" fillId="0" borderId="0" xfId="0" applyFont="1" applyBorder="1" applyAlignment="1">
      <alignment horizontal="center"/>
    </xf>
    <xf numFmtId="0" fontId="41" fillId="0" borderId="52" xfId="0" applyFont="1" applyBorder="1" applyAlignment="1">
      <alignment horizontal="left"/>
    </xf>
    <xf numFmtId="0" fontId="42" fillId="0" borderId="34" xfId="0" applyFont="1" applyBorder="1" applyAlignment="1">
      <alignment horizontal="left"/>
    </xf>
    <xf numFmtId="0" fontId="42" fillId="0" borderId="53" xfId="0" applyFont="1" applyBorder="1" applyAlignment="1">
      <alignment horizontal="left"/>
    </xf>
    <xf numFmtId="0" fontId="41" fillId="0" borderId="0" xfId="0" applyFont="1" applyBorder="1" applyAlignment="1">
      <alignment horizontal="left"/>
    </xf>
    <xf numFmtId="0" fontId="75" fillId="2" borderId="1" xfId="0" applyFont="1" applyFill="1" applyBorder="1"/>
    <xf numFmtId="0" fontId="0" fillId="2" borderId="2" xfId="0" applyFill="1" applyBorder="1"/>
    <xf numFmtId="166" fontId="11" fillId="2" borderId="17" xfId="0" applyNumberFormat="1" applyFont="1" applyFill="1" applyBorder="1"/>
    <xf numFmtId="0" fontId="75" fillId="2" borderId="55" xfId="0" applyFont="1" applyFill="1" applyBorder="1"/>
    <xf numFmtId="0" fontId="0" fillId="2" borderId="10" xfId="0" applyFill="1" applyBorder="1"/>
    <xf numFmtId="166" fontId="11" fillId="2" borderId="23" xfId="0" applyNumberFormat="1" applyFont="1" applyFill="1" applyBorder="1"/>
    <xf numFmtId="0" fontId="7" fillId="5" borderId="6" xfId="0" applyFont="1" applyFill="1" applyBorder="1" applyAlignment="1" applyProtection="1">
      <alignment horizontal="center"/>
      <protection locked="0"/>
    </xf>
    <xf numFmtId="0" fontId="10" fillId="0" borderId="10" xfId="0" applyFont="1" applyFill="1" applyBorder="1" applyAlignment="1">
      <alignment horizontal="right"/>
    </xf>
    <xf numFmtId="0" fontId="10" fillId="0" borderId="23" xfId="0" applyFont="1" applyFill="1" applyBorder="1" applyAlignment="1">
      <alignment horizontal="right"/>
    </xf>
    <xf numFmtId="0" fontId="14" fillId="0" borderId="3" xfId="0" applyFont="1" applyBorder="1" applyAlignment="1">
      <alignment horizontal="center"/>
    </xf>
    <xf numFmtId="0" fontId="14" fillId="0" borderId="18" xfId="0" applyFont="1" applyBorder="1" applyAlignment="1">
      <alignment horizontal="center"/>
    </xf>
    <xf numFmtId="0" fontId="14" fillId="0" borderId="2" xfId="0" applyFont="1" applyBorder="1" applyAlignment="1"/>
    <xf numFmtId="0" fontId="14" fillId="0" borderId="17" xfId="0" applyFont="1" applyBorder="1" applyAlignment="1"/>
    <xf numFmtId="0" fontId="14" fillId="0" borderId="1" xfId="0" applyFont="1" applyBorder="1" applyAlignment="1">
      <alignment horizontal="left"/>
    </xf>
    <xf numFmtId="0" fontId="10" fillId="0" borderId="55" xfId="0" applyFont="1" applyFill="1" applyBorder="1" applyAlignment="1"/>
    <xf numFmtId="0" fontId="7" fillId="0" borderId="65" xfId="0" applyFont="1" applyBorder="1" applyAlignment="1">
      <alignment horizontal="left"/>
    </xf>
    <xf numFmtId="5" fontId="51" fillId="0" borderId="5" xfId="0" applyNumberFormat="1" applyFont="1" applyBorder="1"/>
    <xf numFmtId="0" fontId="24" fillId="0" borderId="71" xfId="0" applyFont="1" applyFill="1" applyBorder="1" applyAlignment="1"/>
    <xf numFmtId="0" fontId="60" fillId="2" borderId="10" xfId="0" applyFont="1" applyFill="1" applyBorder="1"/>
    <xf numFmtId="166" fontId="74" fillId="2" borderId="23" xfId="0" applyNumberFormat="1" applyFont="1" applyFill="1" applyBorder="1" applyAlignment="1">
      <alignment horizontal="center"/>
    </xf>
    <xf numFmtId="5" fontId="7" fillId="0" borderId="18" xfId="0" applyNumberFormat="1" applyFont="1" applyBorder="1" applyAlignment="1">
      <alignment horizontal="center"/>
    </xf>
    <xf numFmtId="0" fontId="7" fillId="0" borderId="13" xfId="0" applyFont="1" applyBorder="1" applyAlignment="1">
      <alignment horizontal="center"/>
    </xf>
    <xf numFmtId="0" fontId="8" fillId="2" borderId="1" xfId="0" applyFont="1" applyFill="1" applyBorder="1"/>
    <xf numFmtId="5" fontId="7" fillId="2" borderId="2" xfId="0" applyNumberFormat="1" applyFont="1" applyFill="1" applyBorder="1"/>
    <xf numFmtId="0" fontId="7" fillId="2" borderId="2" xfId="0" applyFont="1" applyFill="1" applyBorder="1"/>
    <xf numFmtId="0" fontId="8" fillId="2" borderId="17" xfId="0" applyFont="1" applyFill="1" applyBorder="1"/>
    <xf numFmtId="0" fontId="7" fillId="5" borderId="55" xfId="0" applyFont="1" applyFill="1" applyBorder="1" applyAlignment="1">
      <alignment horizontal="center"/>
    </xf>
    <xf numFmtId="0" fontId="7" fillId="5" borderId="47" xfId="0" applyFont="1" applyFill="1" applyBorder="1" applyAlignment="1">
      <alignment horizontal="center"/>
    </xf>
    <xf numFmtId="0" fontId="7" fillId="5" borderId="41" xfId="0" applyFont="1" applyFill="1" applyBorder="1" applyAlignment="1">
      <alignment horizontal="center"/>
    </xf>
    <xf numFmtId="0" fontId="7" fillId="5" borderId="43" xfId="0" applyFont="1" applyFill="1" applyBorder="1" applyAlignment="1">
      <alignment horizontal="center"/>
    </xf>
    <xf numFmtId="0" fontId="14" fillId="0" borderId="0" xfId="0" applyFont="1" applyBorder="1" applyAlignment="1"/>
    <xf numFmtId="0" fontId="10" fillId="0" borderId="23" xfId="0" applyFont="1" applyBorder="1" applyAlignment="1">
      <alignment horizontal="left"/>
    </xf>
    <xf numFmtId="0" fontId="24" fillId="0" borderId="71" xfId="0" applyFont="1" applyBorder="1" applyAlignment="1"/>
    <xf numFmtId="175" fontId="7" fillId="0" borderId="0" xfId="0" applyNumberFormat="1" applyFont="1" applyBorder="1" applyProtection="1">
      <protection locked="0"/>
    </xf>
    <xf numFmtId="0" fontId="24" fillId="0" borderId="10" xfId="0" applyFont="1" applyBorder="1" applyAlignment="1"/>
    <xf numFmtId="0" fontId="10" fillId="0" borderId="69" xfId="0" applyFont="1" applyBorder="1" applyAlignment="1">
      <alignment horizontal="left"/>
    </xf>
    <xf numFmtId="0" fontId="10" fillId="0" borderId="52" xfId="0" applyFont="1" applyBorder="1" applyAlignment="1">
      <alignment horizontal="left"/>
    </xf>
    <xf numFmtId="175" fontId="7" fillId="0" borderId="30" xfId="2" applyNumberFormat="1" applyFont="1" applyBorder="1" applyAlignment="1" applyProtection="1">
      <alignment horizontal="center"/>
      <protection locked="0"/>
    </xf>
    <xf numFmtId="175" fontId="6" fillId="0" borderId="0" xfId="0" applyNumberFormat="1" applyFont="1" applyBorder="1" applyAlignment="1" applyProtection="1">
      <alignment horizontal="center"/>
      <protection locked="0"/>
    </xf>
    <xf numFmtId="175" fontId="57" fillId="0" borderId="67" xfId="2" applyNumberFormat="1" applyFont="1" applyBorder="1" applyProtection="1">
      <protection locked="0"/>
    </xf>
    <xf numFmtId="0" fontId="7" fillId="0" borderId="69" xfId="0" applyFont="1" applyBorder="1"/>
    <xf numFmtId="0" fontId="8" fillId="0" borderId="66" xfId="0" applyFont="1" applyBorder="1"/>
    <xf numFmtId="5" fontId="9" fillId="0" borderId="51" xfId="0" applyNumberFormat="1" applyFont="1" applyFill="1" applyBorder="1"/>
    <xf numFmtId="5" fontId="9" fillId="2" borderId="4" xfId="0" applyNumberFormat="1" applyFont="1" applyFill="1" applyBorder="1"/>
    <xf numFmtId="0" fontId="24" fillId="0" borderId="45" xfId="0" applyFont="1" applyBorder="1" applyAlignment="1">
      <alignment horizontal="left"/>
    </xf>
    <xf numFmtId="0" fontId="75" fillId="2" borderId="3" xfId="0" applyFont="1" applyFill="1" applyBorder="1"/>
    <xf numFmtId="0" fontId="41" fillId="0" borderId="24" xfId="0" applyFont="1" applyBorder="1" applyAlignment="1">
      <alignment horizontal="left"/>
    </xf>
    <xf numFmtId="0" fontId="42" fillId="0" borderId="51" xfId="0" applyFont="1" applyBorder="1" applyAlignment="1">
      <alignment horizontal="left"/>
    </xf>
    <xf numFmtId="0" fontId="41" fillId="0" borderId="0" xfId="0" applyFont="1" applyBorder="1" applyAlignment="1"/>
    <xf numFmtId="0" fontId="7" fillId="0" borderId="29" xfId="0" applyFont="1" applyBorder="1" applyAlignment="1">
      <alignment horizontal="center"/>
    </xf>
    <xf numFmtId="0" fontId="8" fillId="0" borderId="79" xfId="0" applyFont="1" applyBorder="1" applyAlignment="1">
      <alignment horizontal="left"/>
    </xf>
    <xf numFmtId="0" fontId="8" fillId="0" borderId="80" xfId="0" applyFont="1" applyBorder="1" applyAlignment="1">
      <alignment horizontal="left"/>
    </xf>
    <xf numFmtId="10" fontId="22" fillId="0" borderId="81" xfId="0" applyNumberFormat="1" applyFont="1" applyBorder="1" applyAlignment="1" applyProtection="1">
      <alignment horizontal="center"/>
      <protection locked="0"/>
    </xf>
    <xf numFmtId="0" fontId="8" fillId="0" borderId="82" xfId="0" applyFont="1" applyBorder="1" applyAlignment="1">
      <alignment horizontal="left"/>
    </xf>
    <xf numFmtId="0" fontId="0" fillId="0" borderId="83" xfId="0" applyBorder="1"/>
    <xf numFmtId="0" fontId="3" fillId="5" borderId="18" xfId="0" applyFont="1" applyFill="1" applyBorder="1" applyAlignment="1">
      <alignment horizontal="center"/>
    </xf>
    <xf numFmtId="0" fontId="3" fillId="5" borderId="23" xfId="0" applyFont="1" applyFill="1" applyBorder="1" applyAlignment="1">
      <alignment horizontal="center"/>
    </xf>
    <xf numFmtId="0" fontId="8" fillId="0" borderId="80" xfId="0" applyFont="1" applyBorder="1"/>
    <xf numFmtId="172" fontId="22" fillId="0" borderId="80" xfId="0" applyNumberFormat="1" applyFont="1" applyBorder="1" applyAlignment="1" applyProtection="1">
      <alignment horizontal="center"/>
      <protection locked="0"/>
    </xf>
    <xf numFmtId="0" fontId="5" fillId="0" borderId="23" xfId="3" applyBorder="1" applyAlignment="1" applyProtection="1"/>
    <xf numFmtId="0" fontId="10" fillId="0" borderId="10" xfId="0" applyFont="1" applyFill="1" applyBorder="1" applyAlignment="1"/>
    <xf numFmtId="0" fontId="7" fillId="0" borderId="2" xfId="0" applyFont="1" applyFill="1" applyBorder="1" applyAlignment="1">
      <alignment horizontal="left"/>
    </xf>
    <xf numFmtId="0" fontId="10" fillId="0" borderId="10" xfId="0" applyFont="1" applyBorder="1" applyAlignment="1"/>
    <xf numFmtId="0" fontId="7" fillId="5" borderId="84" xfId="0" applyFont="1" applyFill="1" applyBorder="1" applyAlignment="1">
      <alignment horizontal="center"/>
    </xf>
    <xf numFmtId="0" fontId="7" fillId="5" borderId="24" xfId="0" applyFont="1" applyFill="1" applyBorder="1" applyAlignment="1">
      <alignment horizontal="center"/>
    </xf>
    <xf numFmtId="0" fontId="8" fillId="2" borderId="85" xfId="0" applyFont="1" applyFill="1" applyBorder="1"/>
    <xf numFmtId="0" fontId="14" fillId="0" borderId="10" xfId="0" applyFont="1" applyBorder="1" applyAlignment="1">
      <alignment horizontal="center"/>
    </xf>
    <xf numFmtId="0" fontId="14" fillId="0" borderId="23" xfId="0" applyFont="1" applyBorder="1" applyAlignment="1">
      <alignment horizontal="center"/>
    </xf>
    <xf numFmtId="0" fontId="8" fillId="0" borderId="86" xfId="0" applyFont="1" applyBorder="1"/>
    <xf numFmtId="0" fontId="14" fillId="0" borderId="2" xfId="0" applyFont="1" applyBorder="1" applyAlignment="1">
      <alignment horizontal="left"/>
    </xf>
    <xf numFmtId="0" fontId="14" fillId="0" borderId="87" xfId="0" applyFont="1" applyBorder="1" applyAlignment="1">
      <alignment horizontal="left"/>
    </xf>
    <xf numFmtId="0" fontId="10" fillId="0" borderId="87" xfId="0" applyFont="1" applyBorder="1" applyAlignment="1">
      <alignment horizontal="left"/>
    </xf>
    <xf numFmtId="0" fontId="10" fillId="0" borderId="88" xfId="0" applyFont="1" applyBorder="1" applyAlignment="1">
      <alignment horizontal="left"/>
    </xf>
    <xf numFmtId="0" fontId="7" fillId="5" borderId="51" xfId="0" applyFont="1" applyFill="1" applyBorder="1" applyAlignment="1">
      <alignment horizontal="center"/>
    </xf>
    <xf numFmtId="0" fontId="7" fillId="5" borderId="26" xfId="0" applyFont="1" applyFill="1" applyBorder="1" applyAlignment="1">
      <alignment horizontal="center"/>
    </xf>
    <xf numFmtId="0" fontId="7" fillId="2" borderId="55" xfId="0" applyFont="1" applyFill="1" applyBorder="1"/>
    <xf numFmtId="0" fontId="8" fillId="2" borderId="23" xfId="0" applyFont="1" applyFill="1" applyBorder="1"/>
    <xf numFmtId="0" fontId="75" fillId="16" borderId="69" xfId="0" applyFont="1" applyFill="1" applyBorder="1"/>
    <xf numFmtId="0" fontId="75" fillId="16" borderId="52" xfId="0" applyFont="1" applyFill="1" applyBorder="1"/>
    <xf numFmtId="0" fontId="0" fillId="0" borderId="10" xfId="0" applyBorder="1" applyAlignment="1"/>
    <xf numFmtId="0" fontId="77" fillId="0" borderId="10" xfId="0" applyFont="1" applyBorder="1" applyAlignment="1"/>
    <xf numFmtId="10" fontId="22" fillId="0" borderId="0" xfId="0" applyNumberFormat="1" applyFont="1" applyBorder="1" applyAlignment="1" applyProtection="1">
      <alignment horizontal="center"/>
      <protection locked="0"/>
    </xf>
    <xf numFmtId="44" fontId="78" fillId="17" borderId="55" xfId="2" applyNumberFormat="1" applyFont="1" applyFill="1" applyBorder="1" applyAlignment="1">
      <alignment horizontal="center"/>
    </xf>
    <xf numFmtId="0" fontId="10" fillId="0" borderId="34" xfId="0" applyFont="1" applyBorder="1" applyAlignment="1"/>
    <xf numFmtId="0" fontId="0" fillId="0" borderId="34" xfId="0" applyBorder="1" applyAlignment="1"/>
    <xf numFmtId="3" fontId="22" fillId="0" borderId="0" xfId="0" applyNumberFormat="1" applyFont="1" applyBorder="1" applyAlignment="1" applyProtection="1">
      <alignment horizontal="center"/>
      <protection locked="0"/>
    </xf>
    <xf numFmtId="5" fontId="7" fillId="0" borderId="0" xfId="0" applyNumberFormat="1" applyFont="1" applyBorder="1" applyAlignment="1" applyProtection="1">
      <alignment horizontal="center"/>
      <protection locked="0"/>
    </xf>
    <xf numFmtId="0" fontId="9" fillId="2" borderId="17" xfId="0" applyFont="1" applyFill="1" applyBorder="1"/>
    <xf numFmtId="0" fontId="9" fillId="2" borderId="18" xfId="0" applyFont="1" applyFill="1" applyBorder="1"/>
    <xf numFmtId="44" fontId="78" fillId="17" borderId="55" xfId="2" applyFont="1" applyFill="1" applyBorder="1" applyAlignment="1"/>
    <xf numFmtId="0" fontId="8" fillId="0" borderId="2" xfId="0" applyFont="1" applyBorder="1" applyAlignment="1">
      <alignment horizontal="left"/>
    </xf>
    <xf numFmtId="0" fontId="3" fillId="7" borderId="1" xfId="0" applyFont="1" applyFill="1" applyBorder="1" applyAlignment="1">
      <alignment horizontal="center"/>
    </xf>
    <xf numFmtId="0" fontId="3" fillId="7" borderId="3" xfId="0" applyFont="1" applyFill="1" applyBorder="1" applyAlignment="1">
      <alignment horizontal="center"/>
    </xf>
    <xf numFmtId="0" fontId="77" fillId="0" borderId="34" xfId="0" applyFont="1" applyBorder="1" applyAlignment="1"/>
    <xf numFmtId="0" fontId="24" fillId="9" borderId="26" xfId="0" applyFont="1" applyFill="1" applyBorder="1" applyAlignment="1">
      <alignment horizontal="center"/>
    </xf>
    <xf numFmtId="0" fontId="75" fillId="15" borderId="1" xfId="0" applyFont="1" applyFill="1" applyBorder="1" applyAlignment="1">
      <alignment horizontal="left"/>
    </xf>
    <xf numFmtId="0" fontId="75" fillId="15" borderId="3" xfId="0" applyFont="1" applyFill="1" applyBorder="1" applyAlignment="1">
      <alignment horizontal="left"/>
    </xf>
    <xf numFmtId="0" fontId="75" fillId="15" borderId="55" xfId="0" applyFont="1" applyFill="1" applyBorder="1" applyAlignment="1">
      <alignment horizontal="left"/>
    </xf>
    <xf numFmtId="0" fontId="75" fillId="15" borderId="1" xfId="0" applyFont="1" applyFill="1" applyBorder="1" applyAlignment="1"/>
    <xf numFmtId="0" fontId="75" fillId="15" borderId="3" xfId="0" applyFont="1" applyFill="1" applyBorder="1" applyAlignment="1"/>
    <xf numFmtId="0" fontId="75" fillId="15" borderId="55" xfId="0" applyFont="1" applyFill="1" applyBorder="1" applyAlignment="1"/>
    <xf numFmtId="0" fontId="8" fillId="0" borderId="1" xfId="0" applyFont="1" applyFill="1" applyBorder="1"/>
    <xf numFmtId="0" fontId="8" fillId="0" borderId="2" xfId="0" applyFont="1" applyFill="1" applyBorder="1"/>
    <xf numFmtId="0" fontId="75" fillId="8" borderId="2" xfId="0" applyFont="1" applyFill="1" applyBorder="1"/>
    <xf numFmtId="0" fontId="0" fillId="15" borderId="2" xfId="0" applyFill="1" applyBorder="1"/>
    <xf numFmtId="166" fontId="11" fillId="15" borderId="17" xfId="0" applyNumberFormat="1" applyFont="1" applyFill="1" applyBorder="1" applyAlignment="1">
      <alignment horizontal="center"/>
    </xf>
    <xf numFmtId="166" fontId="11" fillId="15" borderId="18" xfId="0" applyNumberFormat="1" applyFont="1" applyFill="1" applyBorder="1" applyAlignment="1">
      <alignment horizontal="center"/>
    </xf>
    <xf numFmtId="0" fontId="60" fillId="8" borderId="10" xfId="0" applyFont="1" applyFill="1" applyBorder="1"/>
    <xf numFmtId="0" fontId="0" fillId="15" borderId="10" xfId="0" applyFill="1" applyBorder="1"/>
    <xf numFmtId="166" fontId="11" fillId="15" borderId="23" xfId="0" applyNumberFormat="1" applyFont="1" applyFill="1" applyBorder="1" applyAlignment="1">
      <alignment horizontal="center"/>
    </xf>
    <xf numFmtId="0" fontId="75" fillId="15" borderId="0" xfId="0" applyFont="1" applyFill="1" applyBorder="1" applyAlignment="1"/>
    <xf numFmtId="0" fontId="75" fillId="15" borderId="2" xfId="0" applyFont="1" applyFill="1" applyBorder="1" applyAlignment="1"/>
    <xf numFmtId="0" fontId="75" fillId="15" borderId="10" xfId="0" applyFont="1" applyFill="1" applyBorder="1" applyAlignment="1"/>
    <xf numFmtId="0" fontId="8" fillId="8" borderId="6" xfId="0" applyFont="1" applyFill="1" applyBorder="1"/>
    <xf numFmtId="0" fontId="21" fillId="0" borderId="24" xfId="0" applyFont="1" applyBorder="1" applyAlignment="1">
      <alignment horizontal="left"/>
    </xf>
    <xf numFmtId="0" fontId="75" fillId="8" borderId="17" xfId="0" applyFont="1" applyFill="1" applyBorder="1"/>
    <xf numFmtId="0" fontId="60" fillId="8" borderId="18" xfId="0" applyFont="1" applyFill="1" applyBorder="1"/>
    <xf numFmtId="0" fontId="75" fillId="15" borderId="10" xfId="0" applyFont="1" applyFill="1" applyBorder="1"/>
    <xf numFmtId="0" fontId="60" fillId="8" borderId="23" xfId="0" applyFont="1" applyFill="1" applyBorder="1"/>
    <xf numFmtId="49" fontId="8" fillId="0" borderId="10" xfId="0" applyNumberFormat="1" applyFont="1" applyBorder="1"/>
    <xf numFmtId="0" fontId="60" fillId="16" borderId="2" xfId="0" applyFont="1" applyFill="1" applyBorder="1"/>
    <xf numFmtId="166" fontId="74" fillId="16" borderId="17" xfId="0" applyNumberFormat="1" applyFont="1" applyFill="1" applyBorder="1" applyAlignment="1">
      <alignment horizontal="center"/>
    </xf>
    <xf numFmtId="0" fontId="75" fillId="16" borderId="3" xfId="0" applyFont="1" applyFill="1" applyBorder="1"/>
    <xf numFmtId="0" fontId="75" fillId="16" borderId="55" xfId="0" applyFont="1" applyFill="1" applyBorder="1"/>
    <xf numFmtId="0" fontId="60" fillId="16" borderId="10" xfId="0" applyFont="1" applyFill="1" applyBorder="1"/>
    <xf numFmtId="166" fontId="74" fillId="16" borderId="23" xfId="0" applyNumberFormat="1" applyFont="1" applyFill="1" applyBorder="1" applyAlignment="1">
      <alignment horizontal="center"/>
    </xf>
    <xf numFmtId="0" fontId="8" fillId="2" borderId="35" xfId="0" applyFont="1" applyFill="1" applyBorder="1"/>
    <xf numFmtId="0" fontId="24" fillId="5" borderId="23" xfId="0" applyFont="1" applyFill="1" applyBorder="1" applyAlignment="1">
      <alignment horizontal="center"/>
    </xf>
    <xf numFmtId="9" fontId="22" fillId="0" borderId="18" xfId="7" applyFont="1" applyBorder="1" applyAlignment="1" applyProtection="1">
      <alignment horizontal="center"/>
      <protection locked="0"/>
    </xf>
    <xf numFmtId="172" fontId="22" fillId="0" borderId="18" xfId="0" applyNumberFormat="1" applyFont="1" applyBorder="1" applyAlignment="1" applyProtection="1">
      <alignment horizontal="center"/>
      <protection locked="0"/>
    </xf>
    <xf numFmtId="0" fontId="12" fillId="2" borderId="2" xfId="0" applyFont="1" applyFill="1" applyBorder="1" applyAlignment="1">
      <alignment horizontal="right"/>
    </xf>
    <xf numFmtId="166" fontId="12" fillId="2" borderId="18" xfId="0" applyNumberFormat="1" applyFont="1" applyFill="1" applyBorder="1"/>
    <xf numFmtId="9" fontId="24" fillId="0" borderId="47" xfId="0" applyNumberFormat="1" applyFont="1" applyBorder="1" applyAlignment="1">
      <alignment horizontal="center"/>
    </xf>
    <xf numFmtId="9" fontId="24" fillId="0" borderId="41" xfId="0" applyNumberFormat="1" applyFont="1" applyBorder="1" applyAlignment="1">
      <alignment horizontal="center"/>
    </xf>
    <xf numFmtId="9" fontId="24" fillId="0" borderId="43" xfId="0" applyNumberFormat="1" applyFont="1" applyBorder="1" applyAlignment="1">
      <alignment horizontal="center"/>
    </xf>
    <xf numFmtId="166" fontId="50" fillId="6" borderId="17" xfId="0" applyNumberFormat="1" applyFont="1" applyFill="1" applyBorder="1" applyAlignment="1" applyProtection="1">
      <alignment horizontal="center"/>
      <protection locked="0"/>
    </xf>
    <xf numFmtId="166" fontId="75" fillId="2" borderId="10" xfId="0" applyNumberFormat="1" applyFont="1" applyFill="1" applyBorder="1" applyAlignment="1">
      <alignment horizontal="center"/>
    </xf>
    <xf numFmtId="0" fontId="75" fillId="2" borderId="10" xfId="0" applyFont="1" applyFill="1" applyBorder="1"/>
    <xf numFmtId="0" fontId="79" fillId="16" borderId="0" xfId="0" applyFont="1" applyFill="1" applyBorder="1" applyAlignment="1">
      <alignment horizontal="right"/>
    </xf>
    <xf numFmtId="166" fontId="79" fillId="16" borderId="18" xfId="0" applyNumberFormat="1" applyFont="1" applyFill="1" applyBorder="1"/>
    <xf numFmtId="0" fontId="79" fillId="16" borderId="10" xfId="0" applyFont="1" applyFill="1" applyBorder="1" applyAlignment="1">
      <alignment horizontal="right"/>
    </xf>
    <xf numFmtId="166" fontId="79" fillId="16" borderId="23" xfId="0" applyNumberFormat="1" applyFont="1" applyFill="1" applyBorder="1"/>
    <xf numFmtId="0" fontId="7" fillId="0" borderId="1" xfId="0" applyFont="1" applyBorder="1" applyAlignment="1">
      <alignment horizontal="left"/>
    </xf>
    <xf numFmtId="0" fontId="7" fillId="0" borderId="2" xfId="0" applyFont="1" applyBorder="1"/>
    <xf numFmtId="0" fontId="8" fillId="0" borderId="17" xfId="0" applyFont="1" applyBorder="1"/>
    <xf numFmtId="3" fontId="22" fillId="0" borderId="18" xfId="0" applyNumberFormat="1" applyFont="1" applyBorder="1" applyAlignment="1" applyProtection="1">
      <alignment horizontal="center"/>
      <protection locked="0"/>
    </xf>
    <xf numFmtId="0" fontId="10" fillId="0" borderId="52" xfId="0" applyFont="1" applyFill="1" applyBorder="1" applyAlignment="1"/>
    <xf numFmtId="166" fontId="2" fillId="0" borderId="53" xfId="0" applyNumberFormat="1" applyFont="1" applyFill="1" applyBorder="1"/>
    <xf numFmtId="0" fontId="8" fillId="0" borderId="89" xfId="0" applyFont="1" applyBorder="1" applyAlignment="1">
      <alignment horizontal="left"/>
    </xf>
    <xf numFmtId="10" fontId="22" fillId="0" borderId="80" xfId="0" applyNumberFormat="1" applyFont="1" applyBorder="1" applyAlignment="1" applyProtection="1">
      <alignment horizontal="left"/>
      <protection locked="0"/>
    </xf>
    <xf numFmtId="172" fontId="22" fillId="0" borderId="90" xfId="0" applyNumberFormat="1" applyFont="1" applyBorder="1" applyAlignment="1" applyProtection="1">
      <alignment horizontal="left"/>
      <protection locked="0"/>
    </xf>
    <xf numFmtId="9" fontId="22" fillId="0" borderId="23" xfId="7" applyFont="1" applyBorder="1" applyAlignment="1" applyProtection="1">
      <alignment horizontal="center"/>
      <protection locked="0"/>
    </xf>
    <xf numFmtId="0" fontId="59" fillId="0" borderId="10" xfId="0" applyFont="1" applyBorder="1" applyAlignment="1"/>
    <xf numFmtId="0" fontId="53" fillId="2" borderId="1" xfId="0" applyFont="1" applyFill="1" applyBorder="1"/>
    <xf numFmtId="166" fontId="75" fillId="2" borderId="18" xfId="0" applyNumberFormat="1" applyFont="1" applyFill="1" applyBorder="1" applyAlignment="1">
      <alignment horizontal="center"/>
    </xf>
    <xf numFmtId="0" fontId="60" fillId="2" borderId="1" xfId="0" applyFont="1" applyFill="1" applyBorder="1"/>
    <xf numFmtId="0" fontId="60" fillId="2" borderId="2" xfId="0" quotePrefix="1" applyFont="1" applyFill="1" applyBorder="1"/>
    <xf numFmtId="0" fontId="60" fillId="2" borderId="3" xfId="0" applyFont="1" applyFill="1" applyBorder="1"/>
    <xf numFmtId="0" fontId="60" fillId="2" borderId="55" xfId="0" applyFont="1" applyFill="1" applyBorder="1"/>
    <xf numFmtId="0" fontId="60" fillId="0" borderId="24" xfId="0" applyFont="1" applyBorder="1" applyAlignment="1">
      <alignment horizontal="left"/>
    </xf>
    <xf numFmtId="0" fontId="60" fillId="0" borderId="52" xfId="0" applyFont="1" applyBorder="1" applyAlignment="1">
      <alignment horizontal="left"/>
    </xf>
    <xf numFmtId="5" fontId="3" fillId="2" borderId="35" xfId="0" applyNumberFormat="1" applyFont="1" applyFill="1" applyBorder="1"/>
    <xf numFmtId="0" fontId="0" fillId="2" borderId="1" xfId="0" applyFill="1" applyBorder="1"/>
    <xf numFmtId="166" fontId="12" fillId="2" borderId="17" xfId="0" applyNumberFormat="1" applyFont="1" applyFill="1" applyBorder="1"/>
    <xf numFmtId="0" fontId="8" fillId="0" borderId="29" xfId="0" applyFont="1" applyFill="1" applyBorder="1"/>
    <xf numFmtId="0" fontId="45" fillId="0" borderId="91" xfId="3" applyFont="1" applyBorder="1" applyAlignment="1" applyProtection="1"/>
    <xf numFmtId="0" fontId="45" fillId="0" borderId="51" xfId="3" applyFont="1" applyBorder="1" applyAlignment="1" applyProtection="1"/>
    <xf numFmtId="0" fontId="45" fillId="0" borderId="0" xfId="3" applyFont="1" applyBorder="1" applyAlignment="1" applyProtection="1"/>
    <xf numFmtId="0" fontId="8" fillId="0" borderId="92" xfId="0" applyFont="1" applyBorder="1" applyAlignment="1">
      <alignment horizontal="left"/>
    </xf>
    <xf numFmtId="0" fontId="0" fillId="0" borderId="93" xfId="0" applyBorder="1" applyAlignment="1"/>
    <xf numFmtId="0" fontId="77" fillId="0" borderId="93" xfId="0" applyFont="1" applyBorder="1" applyAlignment="1"/>
    <xf numFmtId="3" fontId="22" fillId="0" borderId="2" xfId="0" applyNumberFormat="1" applyFont="1" applyBorder="1" applyAlignment="1" applyProtection="1">
      <alignment horizontal="center"/>
      <protection locked="0"/>
    </xf>
    <xf numFmtId="0" fontId="10" fillId="0" borderId="93" xfId="0" applyFont="1" applyBorder="1" applyAlignment="1"/>
    <xf numFmtId="0" fontId="53" fillId="15" borderId="2" xfId="0" applyFont="1" applyFill="1" applyBorder="1" applyAlignment="1"/>
    <xf numFmtId="0" fontId="53" fillId="2" borderId="2" xfId="0" applyFont="1" applyFill="1" applyBorder="1"/>
    <xf numFmtId="0" fontId="10" fillId="0" borderId="61" xfId="0" applyFont="1" applyBorder="1" applyAlignment="1">
      <alignment horizontal="left"/>
    </xf>
    <xf numFmtId="0" fontId="0" fillId="15" borderId="13" xfId="0" applyFill="1" applyBorder="1"/>
    <xf numFmtId="5" fontId="28" fillId="9" borderId="26" xfId="0" applyNumberFormat="1" applyFont="1" applyFill="1" applyBorder="1" applyAlignment="1" applyProtection="1">
      <alignment horizontal="center"/>
      <protection locked="0"/>
    </xf>
    <xf numFmtId="174" fontId="8" fillId="0" borderId="0" xfId="0" applyNumberFormat="1" applyFont="1"/>
    <xf numFmtId="0" fontId="7" fillId="5" borderId="29" xfId="0" applyFont="1" applyFill="1" applyBorder="1" applyAlignment="1">
      <alignment horizontal="center"/>
    </xf>
    <xf numFmtId="0" fontId="7" fillId="5" borderId="35" xfId="0" applyFont="1" applyFill="1" applyBorder="1" applyAlignment="1">
      <alignment horizontal="center"/>
    </xf>
    <xf numFmtId="0" fontId="76" fillId="2" borderId="2" xfId="0" applyFont="1" applyFill="1" applyBorder="1" applyAlignment="1">
      <alignment horizontal="left"/>
    </xf>
    <xf numFmtId="0" fontId="19" fillId="0" borderId="24" xfId="0" applyFont="1" applyBorder="1" applyAlignment="1">
      <alignment horizontal="center"/>
    </xf>
    <xf numFmtId="0" fontId="19" fillId="0" borderId="0"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19" fillId="0" borderId="34" xfId="0" applyFont="1" applyBorder="1" applyAlignment="1">
      <alignment horizontal="center"/>
    </xf>
    <xf numFmtId="0" fontId="19" fillId="0" borderId="53" xfId="0" applyFont="1" applyBorder="1" applyAlignment="1">
      <alignment horizontal="center"/>
    </xf>
    <xf numFmtId="0" fontId="24" fillId="0" borderId="0" xfId="0" applyFont="1" applyAlignment="1">
      <alignment horizontal="left"/>
    </xf>
    <xf numFmtId="0" fontId="80" fillId="0" borderId="1" xfId="0" applyFont="1" applyBorder="1" applyAlignment="1">
      <alignment horizontal="right"/>
    </xf>
    <xf numFmtId="0" fontId="80" fillId="0" borderId="2" xfId="0" applyFont="1" applyBorder="1" applyAlignment="1">
      <alignment horizontal="right"/>
    </xf>
    <xf numFmtId="0" fontId="80" fillId="0" borderId="17" xfId="0" applyFont="1" applyBorder="1" applyAlignment="1">
      <alignment horizontal="right"/>
    </xf>
    <xf numFmtId="0" fontId="5" fillId="0" borderId="0" xfId="3" applyAlignment="1" applyProtection="1">
      <alignment horizontal="center"/>
    </xf>
    <xf numFmtId="0" fontId="5" fillId="0" borderId="0" xfId="3" applyBorder="1" applyAlignment="1" applyProtection="1">
      <alignment horizontal="center"/>
    </xf>
    <xf numFmtId="0" fontId="24" fillId="0" borderId="10" xfId="0" applyFont="1" applyBorder="1" applyAlignment="1">
      <alignment horizontal="left"/>
    </xf>
    <xf numFmtId="0" fontId="3" fillId="0" borderId="69" xfId="0" applyFont="1" applyBorder="1" applyAlignment="1">
      <alignment horizontal="right"/>
    </xf>
    <xf numFmtId="0" fontId="3" fillId="0" borderId="65" xfId="0" applyFont="1" applyBorder="1" applyAlignment="1">
      <alignment horizontal="right"/>
    </xf>
    <xf numFmtId="0" fontId="3" fillId="0" borderId="66" xfId="0" applyFont="1" applyBorder="1" applyAlignment="1">
      <alignment horizontal="right"/>
    </xf>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18" xfId="0" applyFont="1" applyFill="1" applyBorder="1" applyAlignment="1">
      <alignment horizontal="center"/>
    </xf>
    <xf numFmtId="0" fontId="59" fillId="0" borderId="10" xfId="0" applyFont="1" applyBorder="1" applyAlignment="1"/>
    <xf numFmtId="0" fontId="21" fillId="0" borderId="69" xfId="0" applyFont="1" applyBorder="1" applyAlignment="1">
      <alignment horizontal="center"/>
    </xf>
    <xf numFmtId="0" fontId="21" fillId="0" borderId="65" xfId="0" applyFont="1" applyBorder="1" applyAlignment="1">
      <alignment horizontal="center"/>
    </xf>
    <xf numFmtId="0" fontId="21" fillId="0" borderId="66" xfId="0" applyFont="1" applyBorder="1" applyAlignment="1">
      <alignment horizontal="center"/>
    </xf>
    <xf numFmtId="0" fontId="8" fillId="0" borderId="0" xfId="0" applyFont="1" applyAlignment="1">
      <alignment horizontal="left"/>
    </xf>
    <xf numFmtId="0" fontId="7" fillId="0" borderId="20" xfId="0" applyFont="1" applyBorder="1" applyAlignment="1">
      <alignment horizontal="right"/>
    </xf>
    <xf numFmtId="0" fontId="7" fillId="0" borderId="16" xfId="0" applyFont="1" applyBorder="1" applyAlignment="1">
      <alignment horizontal="right"/>
    </xf>
    <xf numFmtId="0" fontId="7" fillId="0" borderId="27" xfId="0" applyFont="1" applyBorder="1" applyAlignment="1">
      <alignment horizontal="right"/>
    </xf>
    <xf numFmtId="0" fontId="7" fillId="0" borderId="28" xfId="0" applyFont="1" applyBorder="1" applyAlignment="1">
      <alignment horizontal="right"/>
    </xf>
    <xf numFmtId="0" fontId="24" fillId="0" borderId="0" xfId="0" applyFont="1" applyBorder="1" applyAlignment="1">
      <alignment horizontal="left"/>
    </xf>
    <xf numFmtId="0" fontId="8" fillId="0" borderId="55" xfId="0" applyFont="1" applyBorder="1" applyAlignment="1">
      <alignment horizontal="left"/>
    </xf>
    <xf numFmtId="0" fontId="8" fillId="0" borderId="10" xfId="0" applyFont="1" applyBorder="1" applyAlignment="1">
      <alignment horizontal="left"/>
    </xf>
    <xf numFmtId="0" fontId="7" fillId="0" borderId="0" xfId="0" applyFont="1" applyFill="1" applyBorder="1" applyAlignment="1">
      <alignment horizontal="left"/>
    </xf>
    <xf numFmtId="0" fontId="13" fillId="0" borderId="1" xfId="0" applyFont="1" applyBorder="1" applyAlignment="1">
      <alignment horizontal="center"/>
    </xf>
    <xf numFmtId="0" fontId="13" fillId="0" borderId="2" xfId="0" applyFont="1" applyBorder="1" applyAlignment="1">
      <alignment horizontal="center"/>
    </xf>
    <xf numFmtId="0" fontId="13" fillId="0" borderId="17" xfId="0" applyFont="1" applyBorder="1" applyAlignment="1">
      <alignment horizontal="center"/>
    </xf>
    <xf numFmtId="0" fontId="12" fillId="0" borderId="2" xfId="0" applyFont="1" applyBorder="1" applyAlignment="1">
      <alignment horizontal="center"/>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173" fontId="25" fillId="2" borderId="55" xfId="0" applyNumberFormat="1" applyFont="1" applyFill="1" applyBorder="1" applyAlignment="1" applyProtection="1">
      <alignment horizontal="center"/>
      <protection locked="0"/>
    </xf>
    <xf numFmtId="173" fontId="25" fillId="2" borderId="10" xfId="0" applyNumberFormat="1" applyFont="1" applyFill="1" applyBorder="1" applyAlignment="1" applyProtection="1">
      <alignment horizontal="center"/>
      <protection locked="0"/>
    </xf>
    <xf numFmtId="173" fontId="25" fillId="2" borderId="23" xfId="0" applyNumberFormat="1" applyFont="1" applyFill="1" applyBorder="1" applyAlignment="1" applyProtection="1">
      <alignment horizontal="center"/>
      <protection locked="0"/>
    </xf>
    <xf numFmtId="0" fontId="4" fillId="0" borderId="55" xfId="0" applyFont="1" applyBorder="1" applyAlignment="1">
      <alignment horizontal="center"/>
    </xf>
    <xf numFmtId="0" fontId="4" fillId="0" borderId="10" xfId="0" applyFont="1" applyBorder="1" applyAlignment="1">
      <alignment horizontal="center"/>
    </xf>
    <xf numFmtId="0" fontId="4" fillId="0" borderId="23" xfId="0" applyFont="1" applyBorder="1" applyAlignment="1">
      <alignment horizontal="center"/>
    </xf>
    <xf numFmtId="0" fontId="3" fillId="6" borderId="69" xfId="0" applyFont="1" applyFill="1" applyBorder="1" applyAlignment="1">
      <alignment horizontal="center"/>
    </xf>
    <xf numFmtId="0" fontId="3" fillId="13" borderId="65" xfId="0" applyFont="1" applyFill="1" applyBorder="1" applyAlignment="1">
      <alignment horizontal="center"/>
    </xf>
    <xf numFmtId="0" fontId="3" fillId="6" borderId="66" xfId="0" applyFont="1" applyFill="1" applyBorder="1" applyAlignment="1">
      <alignment horizontal="center"/>
    </xf>
    <xf numFmtId="0" fontId="3" fillId="6" borderId="52" xfId="0" applyFont="1" applyFill="1" applyBorder="1" applyAlignment="1">
      <alignment horizontal="center"/>
    </xf>
    <xf numFmtId="0" fontId="3" fillId="6" borderId="34" xfId="0" applyFont="1" applyFill="1" applyBorder="1" applyAlignment="1">
      <alignment horizontal="center"/>
    </xf>
    <xf numFmtId="0" fontId="3" fillId="6" borderId="53" xfId="0" applyFont="1" applyFill="1" applyBorder="1" applyAlignment="1">
      <alignment horizontal="center"/>
    </xf>
    <xf numFmtId="0" fontId="7" fillId="5" borderId="1" xfId="0" applyFont="1" applyFill="1" applyBorder="1" applyAlignment="1">
      <alignment horizontal="center"/>
    </xf>
    <xf numFmtId="0" fontId="7" fillId="5" borderId="17" xfId="0" applyFont="1" applyFill="1" applyBorder="1" applyAlignment="1">
      <alignment horizontal="center"/>
    </xf>
    <xf numFmtId="0" fontId="8" fillId="0" borderId="0" xfId="0" applyFont="1" applyBorder="1" applyAlignment="1">
      <alignment horizontal="left"/>
    </xf>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16" fillId="0" borderId="55" xfId="0" applyFont="1" applyBorder="1" applyAlignment="1">
      <alignment horizontal="center"/>
    </xf>
    <xf numFmtId="0" fontId="16" fillId="0" borderId="10" xfId="0" applyFont="1" applyBorder="1" applyAlignment="1">
      <alignment horizontal="center"/>
    </xf>
    <xf numFmtId="0" fontId="16" fillId="0" borderId="23" xfId="0" applyFont="1" applyBorder="1" applyAlignment="1">
      <alignment horizontal="center"/>
    </xf>
    <xf numFmtId="0" fontId="12" fillId="0" borderId="0" xfId="0" applyFont="1" applyBorder="1" applyAlignment="1">
      <alignment horizontal="center"/>
    </xf>
    <xf numFmtId="0" fontId="48" fillId="0" borderId="3" xfId="3" applyFont="1" applyFill="1" applyBorder="1" applyAlignment="1" applyProtection="1">
      <alignment horizontal="center"/>
    </xf>
    <xf numFmtId="0" fontId="48" fillId="0" borderId="0" xfId="3" applyFont="1" applyFill="1" applyBorder="1" applyAlignment="1" applyProtection="1">
      <alignment horizontal="center"/>
    </xf>
    <xf numFmtId="0" fontId="48" fillId="0" borderId="18" xfId="3" applyFont="1" applyFill="1" applyBorder="1" applyAlignment="1" applyProtection="1">
      <alignment horizontal="center"/>
    </xf>
    <xf numFmtId="0" fontId="21" fillId="0" borderId="0" xfId="0" applyFont="1" applyBorder="1" applyAlignment="1">
      <alignment horizontal="center"/>
    </xf>
    <xf numFmtId="0" fontId="21" fillId="0" borderId="51" xfId="0" applyFont="1" applyBorder="1" applyAlignment="1">
      <alignment horizontal="center"/>
    </xf>
    <xf numFmtId="0" fontId="76" fillId="2" borderId="29" xfId="0" applyFont="1" applyFill="1" applyBorder="1" applyAlignment="1">
      <alignment horizontal="left"/>
    </xf>
    <xf numFmtId="0" fontId="76" fillId="2" borderId="30" xfId="0" applyFont="1" applyFill="1" applyBorder="1" applyAlignment="1">
      <alignment horizontal="left"/>
    </xf>
    <xf numFmtId="0" fontId="7" fillId="0" borderId="11" xfId="0" applyFont="1" applyBorder="1" applyAlignment="1">
      <alignment horizontal="right"/>
    </xf>
    <xf numFmtId="0" fontId="7" fillId="0" borderId="14" xfId="0" applyFont="1" applyBorder="1" applyAlignment="1">
      <alignment horizontal="right"/>
    </xf>
    <xf numFmtId="0" fontId="3" fillId="0" borderId="0" xfId="0" applyFont="1" applyAlignment="1">
      <alignment horizontal="left"/>
    </xf>
    <xf numFmtId="0" fontId="3" fillId="0" borderId="59" xfId="0" applyFont="1" applyBorder="1" applyAlignment="1">
      <alignment horizontal="right"/>
    </xf>
    <xf numFmtId="0" fontId="3" fillId="0" borderId="2" xfId="0" applyFont="1" applyBorder="1" applyAlignment="1">
      <alignment horizontal="right"/>
    </xf>
    <xf numFmtId="0" fontId="3" fillId="0" borderId="50" xfId="0" applyFont="1" applyBorder="1" applyAlignment="1">
      <alignment horizontal="right"/>
    </xf>
    <xf numFmtId="0" fontId="10" fillId="0" borderId="1" xfId="0" applyFont="1" applyBorder="1" applyAlignment="1">
      <alignment horizontal="left"/>
    </xf>
    <xf numFmtId="0" fontId="10" fillId="0" borderId="2" xfId="0" applyFont="1" applyBorder="1" applyAlignment="1">
      <alignment horizontal="left"/>
    </xf>
    <xf numFmtId="0" fontId="10" fillId="0" borderId="17" xfId="0" applyFont="1" applyBorder="1" applyAlignment="1">
      <alignment horizontal="left"/>
    </xf>
    <xf numFmtId="0" fontId="5" fillId="0" borderId="0" xfId="3" applyAlignment="1" applyProtection="1">
      <alignment horizontal="left"/>
    </xf>
    <xf numFmtId="0" fontId="5" fillId="0" borderId="0" xfId="3" applyBorder="1" applyAlignment="1" applyProtection="1">
      <alignment horizontal="left"/>
    </xf>
    <xf numFmtId="0" fontId="81" fillId="0" borderId="5" xfId="0" applyFont="1" applyFill="1" applyBorder="1" applyAlignment="1">
      <alignment horizontal="center" vertical="center"/>
    </xf>
    <xf numFmtId="0" fontId="81" fillId="0" borderId="62" xfId="0" applyFont="1" applyFill="1" applyBorder="1" applyAlignment="1">
      <alignment horizontal="center" vertical="center"/>
    </xf>
    <xf numFmtId="0" fontId="3" fillId="0" borderId="10" xfId="0" applyFont="1" applyBorder="1" applyAlignment="1">
      <alignment horizontal="right"/>
    </xf>
    <xf numFmtId="0" fontId="3" fillId="0" borderId="30" xfId="0" applyFont="1" applyBorder="1" applyAlignment="1">
      <alignment horizontal="right"/>
    </xf>
    <xf numFmtId="0" fontId="81" fillId="0" borderId="45" xfId="0" applyFont="1" applyFill="1" applyBorder="1" applyAlignment="1">
      <alignment horizontal="center" vertical="center"/>
    </xf>
    <xf numFmtId="0" fontId="12" fillId="0" borderId="29" xfId="0" applyFont="1" applyBorder="1" applyAlignment="1">
      <alignment horizontal="right"/>
    </xf>
    <xf numFmtId="0" fontId="12" fillId="0" borderId="30" xfId="0" applyFont="1" applyBorder="1" applyAlignment="1">
      <alignment horizontal="right"/>
    </xf>
    <xf numFmtId="0" fontId="12" fillId="0" borderId="35" xfId="0" applyFont="1" applyBorder="1" applyAlignment="1">
      <alignment horizontal="right"/>
    </xf>
    <xf numFmtId="0" fontId="24" fillId="0" borderId="30" xfId="0" applyFont="1" applyBorder="1" applyAlignment="1">
      <alignment horizontal="right"/>
    </xf>
    <xf numFmtId="0" fontId="0" fillId="0" borderId="30" xfId="0" applyBorder="1"/>
    <xf numFmtId="0" fontId="0" fillId="0" borderId="35" xfId="0" applyBorder="1"/>
    <xf numFmtId="0" fontId="6" fillId="0" borderId="2" xfId="0" applyFont="1" applyBorder="1" applyAlignment="1">
      <alignment horizontal="right"/>
    </xf>
    <xf numFmtId="0" fontId="6" fillId="0" borderId="10" xfId="0" applyFont="1" applyBorder="1" applyAlignment="1" applyProtection="1">
      <alignment horizontal="right"/>
      <protection locked="0"/>
    </xf>
    <xf numFmtId="0" fontId="6" fillId="0" borderId="30" xfId="0" applyFont="1" applyBorder="1" applyAlignment="1">
      <alignment horizontal="right"/>
    </xf>
    <xf numFmtId="0" fontId="5" fillId="0" borderId="55" xfId="3" applyBorder="1" applyAlignment="1" applyProtection="1">
      <alignment horizontal="left"/>
    </xf>
    <xf numFmtId="0" fontId="5" fillId="0" borderId="10" xfId="3" applyBorder="1" applyAlignment="1" applyProtection="1">
      <alignment horizontal="left"/>
    </xf>
    <xf numFmtId="0" fontId="5" fillId="0" borderId="23" xfId="3" applyBorder="1" applyAlignment="1" applyProtection="1">
      <alignment horizontal="left"/>
    </xf>
    <xf numFmtId="0" fontId="6" fillId="0" borderId="10" xfId="0" applyFont="1" applyBorder="1" applyAlignment="1">
      <alignment horizontal="right"/>
    </xf>
    <xf numFmtId="0" fontId="41" fillId="0" borderId="0" xfId="0" applyFont="1" applyAlignment="1">
      <alignment horizontal="left"/>
    </xf>
    <xf numFmtId="0" fontId="41" fillId="0" borderId="0" xfId="0" applyFont="1" applyBorder="1" applyAlignment="1">
      <alignment horizontal="left"/>
    </xf>
    <xf numFmtId="0" fontId="41" fillId="0" borderId="18" xfId="0" applyFont="1" applyBorder="1" applyAlignment="1">
      <alignment horizontal="left"/>
    </xf>
    <xf numFmtId="0" fontId="24" fillId="0" borderId="18" xfId="0" applyFont="1" applyBorder="1" applyAlignment="1">
      <alignment horizontal="left"/>
    </xf>
    <xf numFmtId="0" fontId="10" fillId="0" borderId="1" xfId="0" applyFont="1" applyBorder="1" applyAlignment="1">
      <alignment horizontal="center"/>
    </xf>
    <xf numFmtId="0" fontId="10" fillId="0" borderId="2" xfId="0" applyFont="1" applyBorder="1" applyAlignment="1">
      <alignment horizontal="center"/>
    </xf>
    <xf numFmtId="0" fontId="10" fillId="0" borderId="17" xfId="0" applyFont="1" applyBorder="1" applyAlignment="1">
      <alignment horizontal="center"/>
    </xf>
    <xf numFmtId="0" fontId="19" fillId="0" borderId="0" xfId="0" applyFont="1" applyAlignment="1">
      <alignment horizontal="left"/>
    </xf>
    <xf numFmtId="0" fontId="21" fillId="0" borderId="24" xfId="0" applyFont="1" applyBorder="1" applyAlignment="1">
      <alignment horizontal="center"/>
    </xf>
    <xf numFmtId="0" fontId="80" fillId="0" borderId="30" xfId="0" applyFont="1" applyFill="1" applyBorder="1" applyAlignment="1">
      <alignment horizontal="right"/>
    </xf>
    <xf numFmtId="0" fontId="80" fillId="0" borderId="35" xfId="0" applyFont="1" applyFill="1" applyBorder="1" applyAlignment="1">
      <alignment horizontal="right"/>
    </xf>
    <xf numFmtId="0" fontId="65" fillId="0" borderId="5" xfId="0" applyFont="1" applyBorder="1" applyAlignment="1">
      <alignment horizontal="center" wrapText="1"/>
    </xf>
    <xf numFmtId="0" fontId="65" fillId="0" borderId="62" xfId="0" applyFont="1" applyBorder="1" applyAlignment="1">
      <alignment horizontal="center" wrapText="1"/>
    </xf>
    <xf numFmtId="0" fontId="21" fillId="0" borderId="0" xfId="0" applyFont="1" applyAlignment="1">
      <alignment horizontal="left"/>
    </xf>
    <xf numFmtId="0" fontId="21" fillId="0" borderId="59" xfId="0" applyFont="1" applyBorder="1" applyAlignment="1">
      <alignment horizontal="center"/>
    </xf>
    <xf numFmtId="0" fontId="21" fillId="0" borderId="2" xfId="0" applyFont="1" applyBorder="1" applyAlignment="1">
      <alignment horizontal="center"/>
    </xf>
    <xf numFmtId="0" fontId="21" fillId="0" borderId="50" xfId="0" applyFont="1" applyBorder="1" applyAlignment="1">
      <alignment horizontal="center"/>
    </xf>
    <xf numFmtId="0" fontId="3" fillId="13" borderId="69" xfId="0" applyFont="1" applyFill="1" applyBorder="1" applyAlignment="1">
      <alignment horizontal="left"/>
    </xf>
    <xf numFmtId="0" fontId="3" fillId="13" borderId="65" xfId="0" applyFont="1" applyFill="1" applyBorder="1" applyAlignment="1">
      <alignment horizontal="left"/>
    </xf>
    <xf numFmtId="0" fontId="3" fillId="13" borderId="66" xfId="0" applyFont="1" applyFill="1" applyBorder="1" applyAlignment="1">
      <alignment horizontal="left"/>
    </xf>
    <xf numFmtId="0" fontId="10" fillId="0" borderId="55" xfId="0" applyFont="1" applyBorder="1" applyAlignment="1"/>
    <xf numFmtId="0" fontId="10" fillId="0" borderId="10" xfId="0" applyFont="1" applyBorder="1" applyAlignment="1"/>
    <xf numFmtId="0" fontId="10" fillId="0" borderId="23" xfId="0" applyFont="1" applyBorder="1" applyAlignment="1"/>
    <xf numFmtId="0" fontId="5" fillId="0" borderId="18" xfId="3" applyBorder="1" applyAlignment="1" applyProtection="1">
      <alignment horizontal="center"/>
    </xf>
    <xf numFmtId="0" fontId="8" fillId="0" borderId="3" xfId="0" applyFont="1" applyBorder="1" applyAlignment="1" applyProtection="1">
      <alignment horizontal="left"/>
      <protection locked="0"/>
    </xf>
    <xf numFmtId="0" fontId="8" fillId="0" borderId="0" xfId="0" applyFont="1" applyBorder="1" applyAlignment="1" applyProtection="1">
      <alignment horizontal="left"/>
      <protection locked="0"/>
    </xf>
    <xf numFmtId="0" fontId="76" fillId="2" borderId="0" xfId="0" applyFont="1" applyFill="1" applyBorder="1" applyAlignment="1">
      <alignment horizontal="left"/>
    </xf>
    <xf numFmtId="0" fontId="4" fillId="13" borderId="69" xfId="0" applyFont="1" applyFill="1" applyBorder="1" applyAlignment="1">
      <alignment horizontal="center"/>
    </xf>
    <xf numFmtId="0" fontId="4" fillId="13" borderId="65" xfId="0" applyFont="1" applyFill="1" applyBorder="1" applyAlignment="1">
      <alignment horizontal="center"/>
    </xf>
    <xf numFmtId="0" fontId="4" fillId="13" borderId="66" xfId="0" applyFont="1" applyFill="1" applyBorder="1" applyAlignment="1">
      <alignment horizontal="center"/>
    </xf>
    <xf numFmtId="0" fontId="4" fillId="13" borderId="52" xfId="0" applyFont="1" applyFill="1" applyBorder="1" applyAlignment="1">
      <alignment horizontal="center"/>
    </xf>
    <xf numFmtId="0" fontId="4" fillId="13" borderId="34" xfId="0" applyFont="1" applyFill="1" applyBorder="1" applyAlignment="1">
      <alignment horizontal="center"/>
    </xf>
    <xf numFmtId="0" fontId="4" fillId="13" borderId="53" xfId="0" applyFont="1" applyFill="1" applyBorder="1" applyAlignment="1">
      <alignment horizontal="center"/>
    </xf>
    <xf numFmtId="0" fontId="80" fillId="0" borderId="29" xfId="0" applyFont="1" applyBorder="1" applyAlignment="1">
      <alignment horizontal="right"/>
    </xf>
    <xf numFmtId="0" fontId="80" fillId="0" borderId="30" xfId="0" applyFont="1" applyBorder="1" applyAlignment="1">
      <alignment horizontal="right"/>
    </xf>
    <xf numFmtId="0" fontId="80" fillId="0" borderId="35" xfId="0" applyFont="1" applyBorder="1" applyAlignment="1">
      <alignment horizontal="right"/>
    </xf>
    <xf numFmtId="0" fontId="3" fillId="0" borderId="71" xfId="0" applyFont="1" applyBorder="1" applyAlignment="1">
      <alignment horizontal="right"/>
    </xf>
    <xf numFmtId="0" fontId="3" fillId="0" borderId="72" xfId="0" applyFont="1" applyBorder="1" applyAlignment="1">
      <alignment horizontal="right"/>
    </xf>
    <xf numFmtId="0" fontId="82" fillId="0" borderId="0" xfId="0" applyFont="1" applyBorder="1" applyAlignment="1">
      <alignment horizontal="center"/>
    </xf>
    <xf numFmtId="0" fontId="81" fillId="0" borderId="45" xfId="0" applyFont="1" applyFill="1" applyBorder="1" applyAlignment="1">
      <alignment horizontal="center"/>
    </xf>
    <xf numFmtId="0" fontId="81" fillId="0" borderId="5" xfId="0" applyFont="1" applyFill="1" applyBorder="1" applyAlignment="1">
      <alignment horizontal="center"/>
    </xf>
    <xf numFmtId="0" fontId="81" fillId="0" borderId="62" xfId="0" applyFont="1" applyFill="1" applyBorder="1" applyAlignment="1">
      <alignment horizontal="center"/>
    </xf>
    <xf numFmtId="0" fontId="79" fillId="2" borderId="1" xfId="0" applyFont="1" applyFill="1" applyBorder="1" applyAlignment="1" applyProtection="1">
      <alignment horizontal="center"/>
      <protection locked="0"/>
    </xf>
    <xf numFmtId="0" fontId="79" fillId="2" borderId="2" xfId="0" applyFont="1" applyFill="1" applyBorder="1" applyAlignment="1" applyProtection="1">
      <alignment horizontal="center"/>
      <protection locked="0"/>
    </xf>
    <xf numFmtId="0" fontId="79" fillId="2" borderId="17" xfId="0" applyFont="1" applyFill="1" applyBorder="1" applyAlignment="1" applyProtection="1">
      <alignment horizontal="center"/>
      <protection locked="0"/>
    </xf>
    <xf numFmtId="0" fontId="83" fillId="0" borderId="1" xfId="0" applyFont="1" applyBorder="1" applyAlignment="1">
      <alignment horizontal="center"/>
    </xf>
    <xf numFmtId="0" fontId="83" fillId="0" borderId="2" xfId="0" applyFont="1" applyBorder="1" applyAlignment="1">
      <alignment horizontal="center"/>
    </xf>
    <xf numFmtId="0" fontId="83" fillId="0" borderId="17" xfId="0" applyFont="1" applyBorder="1" applyAlignment="1">
      <alignment horizontal="center"/>
    </xf>
    <xf numFmtId="0" fontId="33" fillId="8" borderId="1" xfId="0" applyFont="1" applyFill="1" applyBorder="1" applyAlignment="1">
      <alignment horizontal="left" wrapText="1"/>
    </xf>
    <xf numFmtId="0" fontId="33" fillId="8" borderId="2" xfId="0" applyFont="1" applyFill="1" applyBorder="1" applyAlignment="1">
      <alignment horizontal="left" wrapText="1"/>
    </xf>
    <xf numFmtId="0" fontId="33" fillId="8" borderId="30" xfId="0" applyFont="1" applyFill="1" applyBorder="1" applyAlignment="1">
      <alignment horizontal="left" wrapText="1"/>
    </xf>
    <xf numFmtId="0" fontId="33" fillId="8" borderId="35" xfId="0" applyFont="1" applyFill="1" applyBorder="1" applyAlignment="1">
      <alignment horizontal="left" wrapText="1"/>
    </xf>
    <xf numFmtId="0" fontId="7" fillId="7" borderId="3" xfId="0" applyFont="1" applyFill="1" applyBorder="1" applyAlignment="1">
      <alignment horizontal="center"/>
    </xf>
    <xf numFmtId="0" fontId="7" fillId="7" borderId="0" xfId="0" applyFont="1" applyFill="1" applyBorder="1" applyAlignment="1">
      <alignment horizontal="center"/>
    </xf>
    <xf numFmtId="0" fontId="7" fillId="7" borderId="18" xfId="0" applyFont="1" applyFill="1" applyBorder="1" applyAlignment="1">
      <alignment horizontal="center"/>
    </xf>
    <xf numFmtId="6" fontId="24" fillId="6" borderId="29" xfId="0" applyNumberFormat="1" applyFont="1" applyFill="1" applyBorder="1" applyAlignment="1">
      <alignment horizontal="center"/>
    </xf>
    <xf numFmtId="6" fontId="24" fillId="6" borderId="30" xfId="0" applyNumberFormat="1" applyFont="1" applyFill="1" applyBorder="1" applyAlignment="1">
      <alignment horizontal="center"/>
    </xf>
    <xf numFmtId="6" fontId="24" fillId="6" borderId="35" xfId="0" applyNumberFormat="1" applyFont="1" applyFill="1" applyBorder="1" applyAlignment="1">
      <alignment horizontal="center"/>
    </xf>
    <xf numFmtId="0" fontId="85" fillId="17" borderId="48" xfId="0" applyFont="1" applyFill="1" applyBorder="1" applyAlignment="1">
      <alignment horizontal="center"/>
    </xf>
    <xf numFmtId="0" fontId="85" fillId="17" borderId="40" xfId="0" applyFont="1" applyFill="1" applyBorder="1" applyAlignment="1">
      <alignment horizontal="center"/>
    </xf>
    <xf numFmtId="0" fontId="85" fillId="17" borderId="75" xfId="0" applyFont="1" applyFill="1" applyBorder="1" applyAlignment="1">
      <alignment horizontal="center"/>
    </xf>
    <xf numFmtId="0" fontId="76" fillId="18" borderId="2" xfId="0" applyFont="1" applyFill="1" applyBorder="1" applyAlignment="1" applyProtection="1">
      <alignment horizontal="left"/>
      <protection locked="0"/>
    </xf>
    <xf numFmtId="0" fontId="76" fillId="18" borderId="17" xfId="0" applyFont="1" applyFill="1" applyBorder="1" applyAlignment="1" applyProtection="1">
      <alignment horizontal="left"/>
      <protection locked="0"/>
    </xf>
    <xf numFmtId="0" fontId="13" fillId="7" borderId="1" xfId="0" applyFont="1" applyFill="1" applyBorder="1" applyAlignment="1">
      <alignment horizontal="center"/>
    </xf>
    <xf numFmtId="0" fontId="13" fillId="7" borderId="2" xfId="0" applyFont="1" applyFill="1" applyBorder="1" applyAlignment="1">
      <alignment horizontal="center"/>
    </xf>
    <xf numFmtId="0" fontId="13" fillId="7" borderId="17" xfId="0" applyFont="1" applyFill="1" applyBorder="1" applyAlignment="1">
      <alignment horizontal="center"/>
    </xf>
    <xf numFmtId="0" fontId="16" fillId="7" borderId="55" xfId="0" applyFont="1" applyFill="1" applyBorder="1" applyAlignment="1">
      <alignment horizontal="center"/>
    </xf>
    <xf numFmtId="0" fontId="16" fillId="7" borderId="10" xfId="0" applyFont="1" applyFill="1" applyBorder="1" applyAlignment="1">
      <alignment horizontal="center"/>
    </xf>
    <xf numFmtId="0" fontId="16" fillId="7" borderId="23" xfId="0" applyFont="1" applyFill="1" applyBorder="1" applyAlignment="1">
      <alignment horizontal="center"/>
    </xf>
    <xf numFmtId="0" fontId="15" fillId="8" borderId="1" xfId="0" applyFont="1" applyFill="1" applyBorder="1" applyAlignment="1" applyProtection="1">
      <alignment horizontal="center"/>
      <protection locked="0"/>
    </xf>
    <xf numFmtId="0" fontId="15" fillId="8" borderId="2" xfId="0" applyFont="1" applyFill="1" applyBorder="1" applyAlignment="1" applyProtection="1">
      <alignment horizontal="center"/>
      <protection locked="0"/>
    </xf>
    <xf numFmtId="0" fontId="15" fillId="8" borderId="17" xfId="0" applyFont="1" applyFill="1" applyBorder="1" applyAlignment="1" applyProtection="1">
      <alignment horizontal="center"/>
      <protection locked="0"/>
    </xf>
    <xf numFmtId="173" fontId="25" fillId="8" borderId="55" xfId="0" applyNumberFormat="1" applyFont="1" applyFill="1" applyBorder="1" applyAlignment="1" applyProtection="1">
      <alignment horizontal="center"/>
      <protection locked="0"/>
    </xf>
    <xf numFmtId="173" fontId="25" fillId="8" borderId="10" xfId="0" applyNumberFormat="1" applyFont="1" applyFill="1" applyBorder="1" applyAlignment="1" applyProtection="1">
      <alignment horizontal="center"/>
      <protection locked="0"/>
    </xf>
    <xf numFmtId="173" fontId="25" fillId="8" borderId="23" xfId="0" applyNumberFormat="1" applyFont="1" applyFill="1" applyBorder="1" applyAlignment="1" applyProtection="1">
      <alignment horizontal="center"/>
      <protection locked="0"/>
    </xf>
    <xf numFmtId="0" fontId="18" fillId="7" borderId="55" xfId="0" applyFont="1" applyFill="1" applyBorder="1" applyAlignment="1">
      <alignment horizontal="center"/>
    </xf>
    <xf numFmtId="0" fontId="18" fillId="7" borderId="10" xfId="0" applyFont="1" applyFill="1" applyBorder="1" applyAlignment="1">
      <alignment horizontal="center"/>
    </xf>
    <xf numFmtId="0" fontId="18" fillId="7" borderId="23" xfId="0" applyFont="1" applyFill="1" applyBorder="1" applyAlignment="1">
      <alignment horizontal="center"/>
    </xf>
    <xf numFmtId="0" fontId="28" fillId="0" borderId="45" xfId="0" applyFont="1" applyBorder="1" applyAlignment="1">
      <alignment horizontal="right"/>
    </xf>
    <xf numFmtId="0" fontId="28" fillId="0" borderId="5" xfId="0" applyFont="1" applyBorder="1" applyAlignment="1">
      <alignment horizontal="right"/>
    </xf>
    <xf numFmtId="0" fontId="28" fillId="0" borderId="62" xfId="0" applyFont="1" applyBorder="1" applyAlignment="1">
      <alignment horizontal="right"/>
    </xf>
    <xf numFmtId="0" fontId="24" fillId="0" borderId="71" xfId="0" applyFont="1" applyBorder="1" applyAlignment="1">
      <alignment horizontal="right"/>
    </xf>
    <xf numFmtId="0" fontId="24" fillId="0" borderId="94" xfId="0" applyFont="1" applyBorder="1" applyAlignment="1">
      <alignment horizontal="right"/>
    </xf>
    <xf numFmtId="0" fontId="24" fillId="0" borderId="95" xfId="0" applyFont="1" applyBorder="1" applyAlignment="1">
      <alignment horizontal="right"/>
    </xf>
    <xf numFmtId="0" fontId="24" fillId="0" borderId="5" xfId="0" applyFont="1" applyBorder="1" applyAlignment="1">
      <alignment horizontal="right"/>
    </xf>
    <xf numFmtId="0" fontId="24" fillId="0" borderId="64" xfId="0" applyFont="1" applyBorder="1" applyAlignment="1">
      <alignment horizontal="right"/>
    </xf>
    <xf numFmtId="0" fontId="84" fillId="0" borderId="1" xfId="0" applyFont="1" applyBorder="1" applyAlignment="1">
      <alignment horizontal="right"/>
    </xf>
    <xf numFmtId="0" fontId="84" fillId="0" borderId="2" xfId="0" applyFont="1" applyBorder="1" applyAlignment="1">
      <alignment horizontal="right"/>
    </xf>
    <xf numFmtId="0" fontId="84" fillId="0" borderId="30" xfId="0" applyFont="1" applyBorder="1" applyAlignment="1">
      <alignment horizontal="right"/>
    </xf>
    <xf numFmtId="0" fontId="84" fillId="0" borderId="35" xfId="0" applyFont="1" applyBorder="1" applyAlignment="1">
      <alignment horizontal="right"/>
    </xf>
    <xf numFmtId="0" fontId="39" fillId="8" borderId="0" xfId="0" applyFont="1" applyFill="1" applyBorder="1" applyAlignment="1">
      <alignment horizontal="left"/>
    </xf>
    <xf numFmtId="0" fontId="39" fillId="8" borderId="18" xfId="0" applyFont="1" applyFill="1" applyBorder="1" applyAlignment="1">
      <alignment horizontal="left"/>
    </xf>
    <xf numFmtId="0" fontId="18" fillId="7" borderId="3" xfId="0" applyFont="1" applyFill="1" applyBorder="1" applyAlignment="1">
      <alignment horizontal="center"/>
    </xf>
    <xf numFmtId="0" fontId="18" fillId="7" borderId="0" xfId="0" applyFont="1" applyFill="1" applyBorder="1" applyAlignment="1">
      <alignment horizontal="center"/>
    </xf>
    <xf numFmtId="0" fontId="18" fillId="7" borderId="18" xfId="0" applyFont="1" applyFill="1" applyBorder="1" applyAlignment="1">
      <alignment horizontal="center"/>
    </xf>
    <xf numFmtId="9" fontId="7" fillId="7" borderId="1" xfId="0" applyNumberFormat="1" applyFont="1" applyFill="1" applyBorder="1" applyAlignment="1" applyProtection="1">
      <alignment horizontal="center"/>
      <protection locked="0"/>
    </xf>
    <xf numFmtId="9" fontId="7" fillId="7" borderId="2" xfId="0" applyNumberFormat="1" applyFont="1" applyFill="1" applyBorder="1" applyAlignment="1" applyProtection="1">
      <alignment horizontal="center"/>
      <protection locked="0"/>
    </xf>
    <xf numFmtId="9" fontId="7" fillId="7" borderId="17" xfId="0" applyNumberFormat="1" applyFont="1" applyFill="1" applyBorder="1" applyAlignment="1" applyProtection="1">
      <alignment horizontal="center"/>
      <protection locked="0"/>
    </xf>
    <xf numFmtId="43" fontId="3" fillId="0" borderId="30" xfId="1" applyFont="1" applyBorder="1" applyAlignment="1">
      <alignment horizontal="right" wrapText="1"/>
    </xf>
    <xf numFmtId="0" fontId="34" fillId="8" borderId="10" xfId="0" applyFont="1" applyFill="1" applyBorder="1" applyAlignment="1" applyProtection="1">
      <alignment horizontal="left"/>
      <protection locked="0"/>
    </xf>
    <xf numFmtId="0" fontId="35" fillId="8" borderId="10" xfId="0" applyFont="1" applyFill="1" applyBorder="1" applyAlignment="1" applyProtection="1">
      <alignment horizontal="left"/>
      <protection locked="0"/>
    </xf>
    <xf numFmtId="0" fontId="35" fillId="8" borderId="23" xfId="0" applyFont="1" applyFill="1" applyBorder="1" applyAlignment="1" applyProtection="1">
      <alignment horizontal="left"/>
      <protection locked="0"/>
    </xf>
    <xf numFmtId="0" fontId="66" fillId="0" borderId="0" xfId="0" applyFont="1" applyBorder="1" applyAlignment="1">
      <alignment horizontal="center"/>
    </xf>
    <xf numFmtId="0" fontId="3" fillId="0" borderId="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24" fillId="0" borderId="45" xfId="0" applyFont="1" applyBorder="1" applyAlignment="1">
      <alignment horizontal="right"/>
    </xf>
    <xf numFmtId="0" fontId="64" fillId="0" borderId="0" xfId="0" applyFont="1" applyBorder="1" applyAlignment="1">
      <alignment horizontal="center"/>
    </xf>
    <xf numFmtId="0" fontId="84" fillId="0" borderId="2" xfId="0" applyFont="1" applyFill="1" applyBorder="1" applyAlignment="1">
      <alignment horizontal="right"/>
    </xf>
    <xf numFmtId="0" fontId="84" fillId="0" borderId="17" xfId="0" applyFont="1" applyFill="1" applyBorder="1" applyAlignment="1">
      <alignment horizontal="right"/>
    </xf>
    <xf numFmtId="0" fontId="8" fillId="0" borderId="0" xfId="0" applyFont="1" applyAlignment="1">
      <alignment horizontal="left" wrapText="1"/>
    </xf>
    <xf numFmtId="0" fontId="14" fillId="0" borderId="0" xfId="0" applyFont="1" applyAlignment="1">
      <alignment horizontal="left" wrapText="1"/>
    </xf>
    <xf numFmtId="0" fontId="10" fillId="0" borderId="2" xfId="0" applyFont="1" applyFill="1" applyBorder="1" applyAlignment="1">
      <alignment horizontal="center" wrapText="1"/>
    </xf>
    <xf numFmtId="0" fontId="29" fillId="0" borderId="0" xfId="0" applyFont="1" applyAlignment="1">
      <alignment horizontal="center"/>
    </xf>
    <xf numFmtId="0" fontId="38" fillId="0" borderId="96" xfId="0" applyFont="1" applyBorder="1" applyAlignment="1">
      <alignment horizontal="center" wrapText="1"/>
    </xf>
    <xf numFmtId="0" fontId="38" fillId="0" borderId="97" xfId="0" applyFont="1" applyBorder="1" applyAlignment="1">
      <alignment horizontal="center" wrapText="1"/>
    </xf>
    <xf numFmtId="0" fontId="38" fillId="0" borderId="36" xfId="0" applyFont="1" applyBorder="1" applyAlignment="1">
      <alignment horizontal="center" wrapText="1"/>
    </xf>
    <xf numFmtId="0" fontId="38" fillId="0" borderId="38" xfId="0" applyFont="1" applyBorder="1" applyAlignment="1">
      <alignment horizontal="center" wrapText="1"/>
    </xf>
    <xf numFmtId="0" fontId="27" fillId="0" borderId="29" xfId="0" applyFont="1" applyBorder="1" applyAlignment="1">
      <alignment horizontal="left"/>
    </xf>
    <xf numFmtId="0" fontId="27" fillId="0" borderId="30" xfId="0" applyFont="1" applyBorder="1" applyAlignment="1">
      <alignment horizontal="left"/>
    </xf>
    <xf numFmtId="0" fontId="12" fillId="0" borderId="29" xfId="0" applyFont="1" applyBorder="1" applyAlignment="1">
      <alignment horizontal="left"/>
    </xf>
    <xf numFmtId="0" fontId="12" fillId="0" borderId="30" xfId="0" applyFont="1" applyBorder="1" applyAlignment="1">
      <alignment horizontal="left"/>
    </xf>
    <xf numFmtId="0" fontId="38" fillId="0" borderId="4" xfId="0" applyFont="1" applyBorder="1" applyAlignment="1">
      <alignment horizontal="center" wrapText="1"/>
    </xf>
    <xf numFmtId="0" fontId="38" fillId="0" borderId="26" xfId="0" applyFont="1" applyBorder="1" applyAlignment="1">
      <alignment horizontal="center" wrapText="1"/>
    </xf>
  </cellXfs>
  <cellStyles count="8">
    <cellStyle name="Comma" xfId="1" builtinId="3"/>
    <cellStyle name="Currency" xfId="2" builtinId="4"/>
    <cellStyle name="Hyperlink" xfId="3" builtinId="8"/>
    <cellStyle name="Normal" xfId="0" builtinId="0"/>
    <cellStyle name="Normal 2" xfId="4"/>
    <cellStyle name="Normal 3" xfId="5"/>
    <cellStyle name="Normal 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0</xdr:row>
      <xdr:rowOff>133350</xdr:rowOff>
    </xdr:from>
    <xdr:to>
      <xdr:col>6</xdr:col>
      <xdr:colOff>219075</xdr:colOff>
      <xdr:row>0</xdr:row>
      <xdr:rowOff>838200</xdr:rowOff>
    </xdr:to>
    <xdr:pic>
      <xdr:nvPicPr>
        <xdr:cNvPr id="112540"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33350"/>
          <a:ext cx="20288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419100</xdr:colOff>
      <xdr:row>103</xdr:row>
      <xdr:rowOff>0</xdr:rowOff>
    </xdr:from>
    <xdr:to>
      <xdr:col>8</xdr:col>
      <xdr:colOff>638175</xdr:colOff>
      <xdr:row>103</xdr:row>
      <xdr:rowOff>0</xdr:rowOff>
    </xdr:to>
    <xdr:sp macro="" textlink="">
      <xdr:nvSpPr>
        <xdr:cNvPr id="112541" name="AutoShape 4"/>
        <xdr:cNvSpPr>
          <a:spLocks noChangeArrowheads="1"/>
        </xdr:cNvSpPr>
      </xdr:nvSpPr>
      <xdr:spPr bwMode="auto">
        <a:xfrm>
          <a:off x="8334375" y="21012150"/>
          <a:ext cx="219075" cy="0"/>
        </a:xfrm>
        <a:prstGeom prst="downArrow">
          <a:avLst>
            <a:gd name="adj1" fmla="val 50000"/>
            <a:gd name="adj2" fmla="val -2147483648"/>
          </a:avLst>
        </a:prstGeom>
        <a:solidFill>
          <a:srgbClr val="CCFFCC"/>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428625</xdr:colOff>
      <xdr:row>107</xdr:row>
      <xdr:rowOff>0</xdr:rowOff>
    </xdr:from>
    <xdr:to>
      <xdr:col>9</xdr:col>
      <xdr:colOff>647700</xdr:colOff>
      <xdr:row>107</xdr:row>
      <xdr:rowOff>0</xdr:rowOff>
    </xdr:to>
    <xdr:sp macro="" textlink="">
      <xdr:nvSpPr>
        <xdr:cNvPr id="125290" name="AutoShape 3"/>
        <xdr:cNvSpPr>
          <a:spLocks noChangeArrowheads="1"/>
        </xdr:cNvSpPr>
      </xdr:nvSpPr>
      <xdr:spPr bwMode="auto">
        <a:xfrm>
          <a:off x="10734675" y="22469475"/>
          <a:ext cx="219075" cy="0"/>
        </a:xfrm>
        <a:prstGeom prst="downArrow">
          <a:avLst>
            <a:gd name="adj1" fmla="val 50000"/>
            <a:gd name="adj2" fmla="val -2147483648"/>
          </a:avLst>
        </a:prstGeom>
        <a:solidFill>
          <a:srgbClr val="CCFFCC"/>
        </a:solidFill>
        <a:ln w="9525">
          <a:solidFill>
            <a:srgbClr val="000000"/>
          </a:solidFill>
          <a:miter lim="800000"/>
          <a:headEnd/>
          <a:tailEnd/>
        </a:ln>
      </xdr:spPr>
    </xdr:sp>
    <xdr:clientData/>
  </xdr:twoCellAnchor>
  <xdr:twoCellAnchor editAs="oneCell">
    <xdr:from>
      <xdr:col>5</xdr:col>
      <xdr:colOff>2238375</xdr:colOff>
      <xdr:row>0</xdr:row>
      <xdr:rowOff>209550</xdr:rowOff>
    </xdr:from>
    <xdr:to>
      <xdr:col>6</xdr:col>
      <xdr:colOff>276225</xdr:colOff>
      <xdr:row>0</xdr:row>
      <xdr:rowOff>1095375</xdr:rowOff>
    </xdr:to>
    <xdr:pic>
      <xdr:nvPicPr>
        <xdr:cNvPr id="125291" name="Picture 15"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209550"/>
          <a:ext cx="20478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1038225</xdr:colOff>
      <xdr:row>42</xdr:row>
      <xdr:rowOff>19050</xdr:rowOff>
    </xdr:from>
    <xdr:to>
      <xdr:col>9</xdr:col>
      <xdr:colOff>323850</xdr:colOff>
      <xdr:row>42</xdr:row>
      <xdr:rowOff>142875</xdr:rowOff>
    </xdr:to>
    <xdr:sp macro="" textlink="">
      <xdr:nvSpPr>
        <xdr:cNvPr id="125292" name="AutoShape 2"/>
        <xdr:cNvSpPr>
          <a:spLocks noChangeArrowheads="1"/>
        </xdr:cNvSpPr>
      </xdr:nvSpPr>
      <xdr:spPr bwMode="auto">
        <a:xfrm rot="5400000">
          <a:off x="10225087" y="9567863"/>
          <a:ext cx="123825" cy="685800"/>
        </a:xfrm>
        <a:prstGeom prst="downArrow">
          <a:avLst>
            <a:gd name="adj1" fmla="val 50000"/>
            <a:gd name="adj2" fmla="val 42359"/>
          </a:avLst>
        </a:prstGeom>
        <a:solidFill>
          <a:srgbClr val="FF0000"/>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2238375</xdr:colOff>
      <xdr:row>0</xdr:row>
      <xdr:rowOff>171450</xdr:rowOff>
    </xdr:from>
    <xdr:to>
      <xdr:col>6</xdr:col>
      <xdr:colOff>219075</xdr:colOff>
      <xdr:row>0</xdr:row>
      <xdr:rowOff>1123950</xdr:rowOff>
    </xdr:to>
    <xdr:pic>
      <xdr:nvPicPr>
        <xdr:cNvPr id="120732" name="Picture 15"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71450"/>
          <a:ext cx="2038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942975</xdr:colOff>
      <xdr:row>42</xdr:row>
      <xdr:rowOff>47625</xdr:rowOff>
    </xdr:from>
    <xdr:to>
      <xdr:col>9</xdr:col>
      <xdr:colOff>228600</xdr:colOff>
      <xdr:row>42</xdr:row>
      <xdr:rowOff>171450</xdr:rowOff>
    </xdr:to>
    <xdr:sp macro="" textlink="">
      <xdr:nvSpPr>
        <xdr:cNvPr id="120733" name="AutoShape 2"/>
        <xdr:cNvSpPr>
          <a:spLocks noChangeArrowheads="1"/>
        </xdr:cNvSpPr>
      </xdr:nvSpPr>
      <xdr:spPr bwMode="auto">
        <a:xfrm rot="5400000">
          <a:off x="9910762" y="9596438"/>
          <a:ext cx="123825" cy="419100"/>
        </a:xfrm>
        <a:prstGeom prst="downArrow">
          <a:avLst>
            <a:gd name="adj1" fmla="val 50000"/>
            <a:gd name="adj2" fmla="val 53245"/>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104775</xdr:rowOff>
    </xdr:from>
    <xdr:to>
      <xdr:col>6</xdr:col>
      <xdr:colOff>342900</xdr:colOff>
      <xdr:row>0</xdr:row>
      <xdr:rowOff>895350</xdr:rowOff>
    </xdr:to>
    <xdr:pic>
      <xdr:nvPicPr>
        <xdr:cNvPr id="113462"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104775"/>
          <a:ext cx="22669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1028700</xdr:colOff>
      <xdr:row>0</xdr:row>
      <xdr:rowOff>190500</xdr:rowOff>
    </xdr:from>
    <xdr:to>
      <xdr:col>6</xdr:col>
      <xdr:colOff>476250</xdr:colOff>
      <xdr:row>0</xdr:row>
      <xdr:rowOff>866775</xdr:rowOff>
    </xdr:to>
    <xdr:pic>
      <xdr:nvPicPr>
        <xdr:cNvPr id="123164"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190500"/>
          <a:ext cx="27051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523875</xdr:colOff>
      <xdr:row>0</xdr:row>
      <xdr:rowOff>95250</xdr:rowOff>
    </xdr:from>
    <xdr:to>
      <xdr:col>6</xdr:col>
      <xdr:colOff>257175</xdr:colOff>
      <xdr:row>0</xdr:row>
      <xdr:rowOff>923925</xdr:rowOff>
    </xdr:to>
    <xdr:pic>
      <xdr:nvPicPr>
        <xdr:cNvPr id="115612"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95250"/>
          <a:ext cx="20002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419100</xdr:colOff>
      <xdr:row>102</xdr:row>
      <xdr:rowOff>0</xdr:rowOff>
    </xdr:from>
    <xdr:to>
      <xdr:col>8</xdr:col>
      <xdr:colOff>638175</xdr:colOff>
      <xdr:row>102</xdr:row>
      <xdr:rowOff>0</xdr:rowOff>
    </xdr:to>
    <xdr:sp macro="" textlink="">
      <xdr:nvSpPr>
        <xdr:cNvPr id="115613" name="AutoShape 4"/>
        <xdr:cNvSpPr>
          <a:spLocks noChangeArrowheads="1"/>
        </xdr:cNvSpPr>
      </xdr:nvSpPr>
      <xdr:spPr bwMode="auto">
        <a:xfrm>
          <a:off x="8505825" y="20935950"/>
          <a:ext cx="219075" cy="0"/>
        </a:xfrm>
        <a:prstGeom prst="downArrow">
          <a:avLst>
            <a:gd name="adj1" fmla="val 50000"/>
            <a:gd name="adj2" fmla="val -2147483648"/>
          </a:avLst>
        </a:prstGeom>
        <a:solidFill>
          <a:srgbClr val="CCFFCC"/>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819150</xdr:colOff>
      <xdr:row>0</xdr:row>
      <xdr:rowOff>95250</xdr:rowOff>
    </xdr:from>
    <xdr:to>
      <xdr:col>6</xdr:col>
      <xdr:colOff>1200150</xdr:colOff>
      <xdr:row>0</xdr:row>
      <xdr:rowOff>885825</xdr:rowOff>
    </xdr:to>
    <xdr:pic>
      <xdr:nvPicPr>
        <xdr:cNvPr id="116174"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0" y="95250"/>
          <a:ext cx="22669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419100</xdr:colOff>
      <xdr:row>103</xdr:row>
      <xdr:rowOff>0</xdr:rowOff>
    </xdr:from>
    <xdr:to>
      <xdr:col>5</xdr:col>
      <xdr:colOff>638175</xdr:colOff>
      <xdr:row>103</xdr:row>
      <xdr:rowOff>0</xdr:rowOff>
    </xdr:to>
    <xdr:sp macro="" textlink="">
      <xdr:nvSpPr>
        <xdr:cNvPr id="124427" name="AutoShape 4"/>
        <xdr:cNvSpPr>
          <a:spLocks noChangeArrowheads="1"/>
        </xdr:cNvSpPr>
      </xdr:nvSpPr>
      <xdr:spPr bwMode="auto">
        <a:xfrm>
          <a:off x="3486150" y="20935950"/>
          <a:ext cx="219075" cy="0"/>
        </a:xfrm>
        <a:prstGeom prst="downArrow">
          <a:avLst>
            <a:gd name="adj1" fmla="val 50000"/>
            <a:gd name="adj2" fmla="val -2147483648"/>
          </a:avLst>
        </a:prstGeom>
        <a:solidFill>
          <a:srgbClr val="CCFFCC"/>
        </a:solidFill>
        <a:ln w="9525">
          <a:solidFill>
            <a:srgbClr val="000000"/>
          </a:solidFill>
          <a:miter lim="800000"/>
          <a:headEnd/>
          <a:tailEnd/>
        </a:ln>
      </xdr:spPr>
    </xdr:sp>
    <xdr:clientData/>
  </xdr:twoCellAnchor>
  <xdr:twoCellAnchor editAs="oneCell">
    <xdr:from>
      <xdr:col>5</xdr:col>
      <xdr:colOff>466725</xdr:colOff>
      <xdr:row>0</xdr:row>
      <xdr:rowOff>66675</xdr:rowOff>
    </xdr:from>
    <xdr:to>
      <xdr:col>6</xdr:col>
      <xdr:colOff>133350</xdr:colOff>
      <xdr:row>0</xdr:row>
      <xdr:rowOff>819150</xdr:rowOff>
    </xdr:to>
    <xdr:pic>
      <xdr:nvPicPr>
        <xdr:cNvPr id="124428"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66675"/>
          <a:ext cx="19621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419100</xdr:colOff>
      <xdr:row>104</xdr:row>
      <xdr:rowOff>0</xdr:rowOff>
    </xdr:from>
    <xdr:to>
      <xdr:col>8</xdr:col>
      <xdr:colOff>638175</xdr:colOff>
      <xdr:row>104</xdr:row>
      <xdr:rowOff>0</xdr:rowOff>
    </xdr:to>
    <xdr:sp macro="" textlink="">
      <xdr:nvSpPr>
        <xdr:cNvPr id="124429" name="AutoShape 4"/>
        <xdr:cNvSpPr>
          <a:spLocks noChangeArrowheads="1"/>
        </xdr:cNvSpPr>
      </xdr:nvSpPr>
      <xdr:spPr bwMode="auto">
        <a:xfrm>
          <a:off x="8839200" y="21183600"/>
          <a:ext cx="219075" cy="0"/>
        </a:xfrm>
        <a:prstGeom prst="downArrow">
          <a:avLst>
            <a:gd name="adj1" fmla="val 50000"/>
            <a:gd name="adj2" fmla="val -2147483648"/>
          </a:avLst>
        </a:prstGeom>
        <a:solidFill>
          <a:srgbClr val="CCFFCC"/>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1047750</xdr:colOff>
      <xdr:row>0</xdr:row>
      <xdr:rowOff>114300</xdr:rowOff>
    </xdr:from>
    <xdr:to>
      <xdr:col>5</xdr:col>
      <xdr:colOff>1924050</xdr:colOff>
      <xdr:row>0</xdr:row>
      <xdr:rowOff>819150</xdr:rowOff>
    </xdr:to>
    <xdr:pic>
      <xdr:nvPicPr>
        <xdr:cNvPr id="105327"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114300"/>
          <a:ext cx="23431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1019175</xdr:colOff>
      <xdr:row>0</xdr:row>
      <xdr:rowOff>66675</xdr:rowOff>
    </xdr:from>
    <xdr:to>
      <xdr:col>5</xdr:col>
      <xdr:colOff>1619250</xdr:colOff>
      <xdr:row>0</xdr:row>
      <xdr:rowOff>733425</xdr:rowOff>
    </xdr:to>
    <xdr:pic>
      <xdr:nvPicPr>
        <xdr:cNvPr id="104237"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66675"/>
          <a:ext cx="2066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838200</xdr:colOff>
      <xdr:row>0</xdr:row>
      <xdr:rowOff>85725</xdr:rowOff>
    </xdr:from>
    <xdr:to>
      <xdr:col>6</xdr:col>
      <xdr:colOff>209550</xdr:colOff>
      <xdr:row>0</xdr:row>
      <xdr:rowOff>238125</xdr:rowOff>
    </xdr:to>
    <xdr:pic>
      <xdr:nvPicPr>
        <xdr:cNvPr id="118684"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85725"/>
          <a:ext cx="18859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885825</xdr:colOff>
      <xdr:row>0</xdr:row>
      <xdr:rowOff>85725</xdr:rowOff>
    </xdr:from>
    <xdr:to>
      <xdr:col>6</xdr:col>
      <xdr:colOff>257175</xdr:colOff>
      <xdr:row>0</xdr:row>
      <xdr:rowOff>676275</xdr:rowOff>
    </xdr:to>
    <xdr:pic>
      <xdr:nvPicPr>
        <xdr:cNvPr id="118685" name="Picture 14" descr="Nebraska Advanta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85725"/>
          <a:ext cx="1885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revenue.ne.gov/PAD/forms/Nebr_Personal_Prop_Return_nocalc.pdf" TargetMode="External"/><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irs.gov/publications/p946/ar02.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revenue.ne.gov/PAD/forms/Nebr_Personal_Prop_Return_nocalc.pdf" TargetMode="External"/><Relationship Id="rId7" Type="http://schemas.openxmlformats.org/officeDocument/2006/relationships/drawing" Target="../drawings/drawing11.xml"/><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6" Type="http://schemas.openxmlformats.org/officeDocument/2006/relationships/printerSettings" Target="../printerSettings/printerSettings11.bin"/><Relationship Id="rId5" Type="http://schemas.openxmlformats.org/officeDocument/2006/relationships/hyperlink" Target="http://www.revenue.nebraska.gov/PAD/research/valuation/avg_rates/avgrate2014.pdf" TargetMode="External"/><Relationship Id="rId4" Type="http://schemas.openxmlformats.org/officeDocument/2006/relationships/hyperlink" Target="http://www.irs.gov/publications/p946/ar02.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revenue.state.ne.us/incentiv/neb_adv/LB895_wage_level.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irs.gov/publications/p946/ar02.html" TargetMode="External"/><Relationship Id="rId7" Type="http://schemas.openxmlformats.org/officeDocument/2006/relationships/drawing" Target="../drawings/drawing3.xml"/><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6" Type="http://schemas.openxmlformats.org/officeDocument/2006/relationships/printerSettings" Target="../printerSettings/printerSettings3.bin"/><Relationship Id="rId5" Type="http://schemas.openxmlformats.org/officeDocument/2006/relationships/hyperlink" Target="http://www.revenue.nebraska.gov/PAD/research/valuation/avg_rates/avgrate2014.pdf" TargetMode="External"/><Relationship Id="rId4" Type="http://schemas.openxmlformats.org/officeDocument/2006/relationships/hyperlink" Target="http://www.revenue.ne.gov/PAD/forms/Nebr_Personal_Prop_Return_nocalc.pdf"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revenue.state.ne.us/question/exempt_sales_chart.html" TargetMode="External"/><Relationship Id="rId7" Type="http://schemas.openxmlformats.org/officeDocument/2006/relationships/printerSettings" Target="../printerSettings/printerSettings4.bin"/><Relationship Id="rId2" Type="http://schemas.openxmlformats.org/officeDocument/2006/relationships/hyperlink" Target="http://www.revenue.ne.gov/question/sales.html" TargetMode="External"/><Relationship Id="rId1" Type="http://schemas.openxmlformats.org/officeDocument/2006/relationships/hyperlink" Target="http://www.irs.gov/publications/p946/ar02.html" TargetMode="External"/><Relationship Id="rId6" Type="http://schemas.openxmlformats.org/officeDocument/2006/relationships/hyperlink" Target="http://www.revenue.nebraska.gov/PAD/research/valuation/avg_rates/avgrate2014.pdf" TargetMode="External"/><Relationship Id="rId5" Type="http://schemas.openxmlformats.org/officeDocument/2006/relationships/hyperlink" Target="http://www.revenue.nebraska.gov/legal/rulings/rr291001.html" TargetMode="External"/><Relationship Id="rId4" Type="http://schemas.openxmlformats.org/officeDocument/2006/relationships/hyperlink" Target="http://www.revenue.ne.gov/PAD/forms/Nebr_Personal_Prop_Return_nocalc.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evenue.state.ne.us/question/exempt_sales_chart.html" TargetMode="External"/><Relationship Id="rId7" Type="http://schemas.openxmlformats.org/officeDocument/2006/relationships/drawing" Target="../drawings/drawing6.xml"/><Relationship Id="rId2" Type="http://schemas.openxmlformats.org/officeDocument/2006/relationships/hyperlink" Target="http://www.revenue.ne.gov/question/sales.html" TargetMode="External"/><Relationship Id="rId1" Type="http://schemas.openxmlformats.org/officeDocument/2006/relationships/hyperlink" Target="http://www.irs.gov/publications/p946/ar02.html" TargetMode="External"/><Relationship Id="rId6" Type="http://schemas.openxmlformats.org/officeDocument/2006/relationships/printerSettings" Target="../printerSettings/printerSettings6.bin"/><Relationship Id="rId5" Type="http://schemas.openxmlformats.org/officeDocument/2006/relationships/hyperlink" Target="http://www.revenue.nebraska.gov/PAD/research/valuation/avg_rates/avgrate2015.pdf" TargetMode="External"/><Relationship Id="rId4" Type="http://schemas.openxmlformats.org/officeDocument/2006/relationships/hyperlink" Target="http://www.revenue.ne.gov/PAD/forms/Nebr_Personal_Prop_Return_nocalc.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revenue.nebraska.gov/PAD/research/valuation/avg_rates/avgrate2014.pdf" TargetMode="External"/><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irs.gov/publications/p946/ar02.html" TargetMode="External"/><Relationship Id="rId7" Type="http://schemas.openxmlformats.org/officeDocument/2006/relationships/printerSettings" Target="../printerSettings/printerSettings8.bin"/><Relationship Id="rId2" Type="http://schemas.openxmlformats.org/officeDocument/2006/relationships/hyperlink" Target="http://www.revenue.state.ne.us/question/exempt_sales_chart.html" TargetMode="External"/><Relationship Id="rId1" Type="http://schemas.openxmlformats.org/officeDocument/2006/relationships/hyperlink" Target="http://www.revenue.ne.gov/question/sales.html" TargetMode="External"/><Relationship Id="rId6" Type="http://schemas.openxmlformats.org/officeDocument/2006/relationships/hyperlink" Target="http://www.revenue.nebraska.gov/PAD/research/valuation/avg_rates/avgrate2014.pdf" TargetMode="External"/><Relationship Id="rId5" Type="http://schemas.openxmlformats.org/officeDocument/2006/relationships/hyperlink" Target="http://www.revenue.nebraska.gov/legal/rulings/rr291001.html" TargetMode="External"/><Relationship Id="rId4" Type="http://schemas.openxmlformats.org/officeDocument/2006/relationships/hyperlink" Target="http://www.revenue.ne.gov/PAD/forms/Nebr_Personal_Prop_Return_nocalc.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revenue.ne.gov/question/sal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Q114"/>
  <sheetViews>
    <sheetView topLeftCell="A16" zoomScaleNormal="100" workbookViewId="0">
      <selection activeCell="F46" sqref="F46"/>
    </sheetView>
  </sheetViews>
  <sheetFormatPr defaultRowHeight="18" x14ac:dyDescent="0.25"/>
  <cols>
    <col min="1" max="1" width="2.140625" customWidth="1"/>
    <col min="2" max="2" width="3" customWidth="1"/>
    <col min="3" max="3" width="7.42578125" customWidth="1"/>
    <col min="4" max="4" width="16" customWidth="1"/>
    <col min="5" max="5" width="16.5703125" customWidth="1"/>
    <col min="6" max="6" width="34.28515625" customWidth="1"/>
    <col min="7" max="7" width="23.7109375" customWidth="1"/>
    <col min="8" max="8" width="15.5703125" customWidth="1"/>
    <col min="9" max="9" width="20" style="8" customWidth="1"/>
    <col min="10" max="10" width="10.42578125" bestFit="1" customWidth="1"/>
  </cols>
  <sheetData>
    <row r="1" spans="1:9" ht="70.5" customHeight="1" thickBot="1" x14ac:dyDescent="0.3">
      <c r="C1" s="98"/>
    </row>
    <row r="2" spans="1:9" ht="20.25" x14ac:dyDescent="0.3">
      <c r="D2" s="1004" t="s">
        <v>31</v>
      </c>
      <c r="E2" s="1005"/>
      <c r="F2" s="1005"/>
      <c r="G2" s="1005"/>
      <c r="H2" s="1006"/>
    </row>
    <row r="3" spans="1:9" ht="16.5" customHeight="1" thickBot="1" x14ac:dyDescent="0.3">
      <c r="D3" s="1014" t="s">
        <v>32</v>
      </c>
      <c r="E3" s="1015"/>
      <c r="F3" s="1015"/>
      <c r="G3" s="1015"/>
      <c r="H3" s="1016"/>
    </row>
    <row r="4" spans="1:9" ht="25.5" customHeight="1" thickBot="1" x14ac:dyDescent="0.3">
      <c r="D4" s="1007" t="s">
        <v>33</v>
      </c>
      <c r="E4" s="1007"/>
      <c r="F4" s="1007"/>
      <c r="G4" s="1007"/>
      <c r="H4" s="1007"/>
    </row>
    <row r="5" spans="1:9" ht="20.25" customHeight="1" x14ac:dyDescent="0.25">
      <c r="A5" s="1"/>
      <c r="B5" s="2"/>
      <c r="C5" s="3"/>
      <c r="D5" s="4"/>
      <c r="E5" s="1008" t="s">
        <v>63</v>
      </c>
      <c r="F5" s="1009"/>
      <c r="G5" s="1010"/>
      <c r="H5" s="5"/>
    </row>
    <row r="6" spans="1:9" ht="17.25" customHeight="1" thickBot="1" x14ac:dyDescent="0.3">
      <c r="A6" s="1"/>
      <c r="B6" s="2"/>
      <c r="C6" s="3"/>
      <c r="D6" s="4"/>
      <c r="E6" s="1011">
        <v>42370</v>
      </c>
      <c r="F6" s="1012"/>
      <c r="G6" s="1013"/>
      <c r="H6" s="5"/>
    </row>
    <row r="7" spans="1:9" ht="6.75" customHeight="1" x14ac:dyDescent="0.25">
      <c r="A7" s="1"/>
      <c r="B7" s="2"/>
      <c r="C7" s="3"/>
      <c r="D7" s="4"/>
      <c r="E7" s="218"/>
      <c r="F7" s="218"/>
      <c r="G7" s="218"/>
      <c r="H7" s="5"/>
      <c r="I7" s="144"/>
    </row>
    <row r="8" spans="1:9" ht="15" customHeight="1" x14ac:dyDescent="0.25">
      <c r="A8" s="1017" t="s">
        <v>396</v>
      </c>
      <c r="B8" s="1018"/>
      <c r="C8" s="1018"/>
      <c r="D8" s="1018"/>
      <c r="E8" s="1018"/>
      <c r="F8" s="1018"/>
      <c r="G8" s="1018"/>
      <c r="H8" s="1018"/>
      <c r="I8" s="1019"/>
    </row>
    <row r="9" spans="1:9" ht="15" customHeight="1" x14ac:dyDescent="0.25">
      <c r="A9" s="1020" t="s">
        <v>512</v>
      </c>
      <c r="B9" s="1021"/>
      <c r="C9" s="1021"/>
      <c r="D9" s="1021"/>
      <c r="E9" s="1021"/>
      <c r="F9" s="1021"/>
      <c r="G9" s="1021"/>
      <c r="H9" s="1021"/>
      <c r="I9" s="1022"/>
    </row>
    <row r="10" spans="1:9" ht="15" customHeight="1" thickBot="1" x14ac:dyDescent="0.25">
      <c r="A10" s="688"/>
      <c r="B10" s="459"/>
      <c r="C10" s="459"/>
      <c r="D10" s="459"/>
      <c r="E10" s="689"/>
      <c r="F10" s="687"/>
      <c r="G10" s="690"/>
      <c r="H10" s="459"/>
      <c r="I10" s="459"/>
    </row>
    <row r="11" spans="1:9" ht="15.75" x14ac:dyDescent="0.25">
      <c r="A11" s="60" t="s">
        <v>0</v>
      </c>
      <c r="B11" s="978" t="s">
        <v>418</v>
      </c>
      <c r="C11" s="978"/>
      <c r="D11" s="978"/>
      <c r="E11" s="978"/>
      <c r="F11" s="978"/>
      <c r="G11" s="978"/>
      <c r="H11" s="1000"/>
      <c r="I11" s="516" t="s">
        <v>301</v>
      </c>
    </row>
    <row r="12" spans="1:9" ht="14.25" customHeight="1" x14ac:dyDescent="0.25">
      <c r="A12" s="6"/>
      <c r="B12" s="10" t="s">
        <v>367</v>
      </c>
      <c r="C12" s="9"/>
      <c r="D12" s="9"/>
      <c r="E12" s="9"/>
      <c r="F12" s="9"/>
      <c r="G12" s="9"/>
      <c r="H12" s="9"/>
      <c r="I12" s="516" t="s">
        <v>70</v>
      </c>
    </row>
    <row r="13" spans="1:9" ht="14.25" customHeight="1" thickBot="1" x14ac:dyDescent="0.3">
      <c r="A13" s="6"/>
      <c r="B13" s="6"/>
      <c r="C13" s="6"/>
      <c r="D13" s="6"/>
      <c r="E13" s="6"/>
      <c r="F13" s="6"/>
      <c r="G13" s="6"/>
      <c r="H13" s="6"/>
      <c r="I13" s="769" t="s">
        <v>69</v>
      </c>
    </row>
    <row r="14" spans="1:9" ht="15" thickBot="1" x14ac:dyDescent="0.25">
      <c r="A14" s="6"/>
      <c r="B14" s="10" t="s">
        <v>1</v>
      </c>
      <c r="C14" s="10" t="s">
        <v>2</v>
      </c>
      <c r="D14" s="9"/>
      <c r="E14" s="9"/>
      <c r="F14" s="686"/>
      <c r="G14" s="6"/>
      <c r="H14" s="6"/>
      <c r="I14" s="184"/>
    </row>
    <row r="15" spans="1:9" ht="14.25" x14ac:dyDescent="0.2">
      <c r="A15" s="6"/>
      <c r="B15" s="6"/>
      <c r="C15" s="6"/>
      <c r="D15" s="11" t="s">
        <v>397</v>
      </c>
      <c r="E15" s="12"/>
      <c r="F15" s="13"/>
      <c r="G15" s="82">
        <v>10</v>
      </c>
      <c r="H15" s="6"/>
      <c r="I15" s="164"/>
    </row>
    <row r="16" spans="1:9" ht="14.25" x14ac:dyDescent="0.2">
      <c r="A16" s="6"/>
      <c r="B16" s="6"/>
      <c r="C16" s="6"/>
      <c r="D16" s="14" t="s">
        <v>398</v>
      </c>
      <c r="E16" s="15"/>
      <c r="F16" s="15"/>
      <c r="G16" s="83">
        <v>42000</v>
      </c>
      <c r="H16" s="6"/>
      <c r="I16" s="164"/>
    </row>
    <row r="17" spans="1:16" ht="14.25" x14ac:dyDescent="0.2">
      <c r="A17" s="6"/>
      <c r="B17" s="6"/>
      <c r="C17" s="6"/>
      <c r="D17" s="61" t="s">
        <v>75</v>
      </c>
      <c r="E17" s="54"/>
      <c r="F17" s="15"/>
      <c r="G17" s="96">
        <f>G16*G15</f>
        <v>420000</v>
      </c>
      <c r="H17" s="6"/>
      <c r="I17" s="164"/>
    </row>
    <row r="18" spans="1:16" ht="15" thickBot="1" x14ac:dyDescent="0.25">
      <c r="A18" s="6"/>
      <c r="B18" s="6"/>
      <c r="C18" s="6"/>
      <c r="D18" s="1001" t="s">
        <v>65</v>
      </c>
      <c r="E18" s="1002"/>
      <c r="F18" s="1002"/>
      <c r="G18" s="95">
        <v>0.03</v>
      </c>
      <c r="H18" s="15"/>
      <c r="I18" s="164"/>
    </row>
    <row r="19" spans="1:16" ht="17.25" customHeight="1" x14ac:dyDescent="0.2">
      <c r="A19" s="6"/>
      <c r="B19" s="6"/>
      <c r="D19" s="843" t="s">
        <v>432</v>
      </c>
      <c r="E19" s="841"/>
      <c r="F19" s="841"/>
      <c r="G19" s="842"/>
      <c r="H19" s="15"/>
      <c r="I19" s="164"/>
      <c r="M19" s="111"/>
      <c r="N19" s="111"/>
      <c r="O19" s="111"/>
      <c r="P19" s="111"/>
    </row>
    <row r="20" spans="1:16" s="7" customFormat="1" ht="17.25" customHeight="1" x14ac:dyDescent="0.2">
      <c r="D20" s="836" t="s">
        <v>434</v>
      </c>
      <c r="E20" s="360"/>
      <c r="F20" s="360"/>
      <c r="G20" s="837"/>
      <c r="H20" s="360"/>
      <c r="I20" s="165"/>
      <c r="M20" s="286"/>
      <c r="N20" s="286"/>
      <c r="O20" s="286"/>
      <c r="P20" s="286"/>
    </row>
    <row r="21" spans="1:16" s="7" customFormat="1" ht="15" customHeight="1" x14ac:dyDescent="0.2">
      <c r="D21" s="786" t="s">
        <v>433</v>
      </c>
      <c r="E21" s="787"/>
      <c r="F21" s="787"/>
      <c r="G21" s="788"/>
      <c r="H21" s="360"/>
      <c r="I21" s="165"/>
      <c r="M21" s="286"/>
      <c r="N21" s="286"/>
      <c r="O21" s="286"/>
      <c r="P21" s="286"/>
    </row>
    <row r="22" spans="1:16" ht="11.25" customHeight="1" thickBot="1" x14ac:dyDescent="0.25">
      <c r="A22" s="6"/>
      <c r="B22" s="6"/>
      <c r="C22" s="65"/>
      <c r="D22" s="7"/>
      <c r="E22" s="6"/>
      <c r="F22" s="6"/>
      <c r="G22" s="6"/>
      <c r="H22" s="6"/>
      <c r="I22" s="164"/>
      <c r="M22" s="111"/>
      <c r="N22" s="111"/>
      <c r="O22" s="111"/>
      <c r="P22" s="111"/>
    </row>
    <row r="23" spans="1:16" ht="15.75" thickBot="1" x14ac:dyDescent="0.3">
      <c r="A23" s="6"/>
      <c r="B23" s="6"/>
      <c r="C23" s="15"/>
      <c r="D23" s="17" t="s">
        <v>3</v>
      </c>
      <c r="E23" s="17" t="s">
        <v>4</v>
      </c>
      <c r="F23" s="17" t="s">
        <v>10</v>
      </c>
      <c r="G23" s="17" t="s">
        <v>73</v>
      </c>
      <c r="H23" s="18" t="s">
        <v>18</v>
      </c>
      <c r="I23" s="164"/>
      <c r="K23" s="224"/>
    </row>
    <row r="24" spans="1:16" ht="14.25" x14ac:dyDescent="0.2">
      <c r="A24" s="6"/>
      <c r="B24" s="6"/>
      <c r="C24" s="19" t="s">
        <v>24</v>
      </c>
      <c r="D24" s="84">
        <f>G15</f>
        <v>10</v>
      </c>
      <c r="E24" s="623">
        <f>G17</f>
        <v>420000</v>
      </c>
      <c r="F24" s="624">
        <f>E24/D24/2080</f>
        <v>20.192307692307693</v>
      </c>
      <c r="G24" s="87">
        <v>0.05</v>
      </c>
      <c r="H24" s="527">
        <f>E24*G24</f>
        <v>21000</v>
      </c>
      <c r="I24" s="164"/>
    </row>
    <row r="25" spans="1:16" ht="14.25" x14ac:dyDescent="0.2">
      <c r="A25" s="6"/>
      <c r="B25" s="6"/>
      <c r="C25" s="19" t="s">
        <v>25</v>
      </c>
      <c r="D25" s="85">
        <v>10</v>
      </c>
      <c r="E25" s="80">
        <f>(E24*(1+G18))+((D25-D24)*$G$16)</f>
        <v>432600</v>
      </c>
      <c r="F25" s="625">
        <f t="shared" ref="F25:F30" si="0">E25/D25/2080</f>
        <v>20.798076923076923</v>
      </c>
      <c r="G25" s="88">
        <v>0.05</v>
      </c>
      <c r="H25" s="528">
        <f t="shared" ref="H25:H30" si="1">E25*G25</f>
        <v>21630</v>
      </c>
      <c r="I25" s="164"/>
    </row>
    <row r="26" spans="1:16" ht="14.25" x14ac:dyDescent="0.2">
      <c r="A26" s="6"/>
      <c r="B26" s="6"/>
      <c r="C26" s="19" t="s">
        <v>26</v>
      </c>
      <c r="D26" s="85">
        <v>10</v>
      </c>
      <c r="E26" s="80">
        <f>(E25*(1+G18))+((D26-D25)*$G$16)</f>
        <v>445578</v>
      </c>
      <c r="F26" s="625">
        <f t="shared" si="0"/>
        <v>21.422019230769234</v>
      </c>
      <c r="G26" s="88">
        <v>0.05</v>
      </c>
      <c r="H26" s="528">
        <f t="shared" si="1"/>
        <v>22278.9</v>
      </c>
      <c r="I26" s="164"/>
    </row>
    <row r="27" spans="1:16" ht="14.25" x14ac:dyDescent="0.2">
      <c r="A27" s="6"/>
      <c r="B27" s="6"/>
      <c r="C27" s="19" t="s">
        <v>27</v>
      </c>
      <c r="D27" s="85">
        <v>10</v>
      </c>
      <c r="E27" s="80">
        <f>(E26*(1+G18))+((D27-D26)*$G$16)</f>
        <v>458945.34</v>
      </c>
      <c r="F27" s="625">
        <f t="shared" si="0"/>
        <v>22.064679807692308</v>
      </c>
      <c r="G27" s="88">
        <v>0.05</v>
      </c>
      <c r="H27" s="528">
        <f t="shared" si="1"/>
        <v>22947.267000000003</v>
      </c>
      <c r="I27" s="164"/>
    </row>
    <row r="28" spans="1:16" ht="15" thickBot="1" x14ac:dyDescent="0.25">
      <c r="A28" s="6"/>
      <c r="B28" s="6"/>
      <c r="C28" s="19" t="s">
        <v>28</v>
      </c>
      <c r="D28" s="85">
        <v>10</v>
      </c>
      <c r="E28" s="80">
        <f>(E27*(1+G18))+((D28-D27)*$G$16)</f>
        <v>472713.70020000002</v>
      </c>
      <c r="F28" s="625">
        <f t="shared" si="0"/>
        <v>22.72662020192308</v>
      </c>
      <c r="G28" s="88">
        <v>0.05</v>
      </c>
      <c r="H28" s="528">
        <f t="shared" si="1"/>
        <v>23635.685010000001</v>
      </c>
      <c r="I28" s="438"/>
    </row>
    <row r="29" spans="1:16" ht="14.25" x14ac:dyDescent="0.2">
      <c r="A29" s="6"/>
      <c r="B29" s="6"/>
      <c r="C29" s="19" t="s">
        <v>29</v>
      </c>
      <c r="D29" s="85">
        <v>10</v>
      </c>
      <c r="E29" s="80">
        <f>(E28*(1+G18))+((D29-D28)*$G$16)</f>
        <v>486895.11120600003</v>
      </c>
      <c r="F29" s="625">
        <f t="shared" si="0"/>
        <v>23.40841880798077</v>
      </c>
      <c r="G29" s="88">
        <v>0.05</v>
      </c>
      <c r="H29" s="528">
        <f t="shared" si="1"/>
        <v>24344.755560300004</v>
      </c>
      <c r="I29" s="68" t="s">
        <v>66</v>
      </c>
    </row>
    <row r="30" spans="1:16" ht="15" thickBot="1" x14ac:dyDescent="0.25">
      <c r="A30" s="6"/>
      <c r="B30" s="6"/>
      <c r="C30" s="19" t="s">
        <v>30</v>
      </c>
      <c r="D30" s="86">
        <v>10</v>
      </c>
      <c r="E30" s="341">
        <f>(E29*(1+G18))+((D30-D29)*$G$16)</f>
        <v>501501.96454218007</v>
      </c>
      <c r="F30" s="626">
        <f t="shared" si="0"/>
        <v>24.110671372220196</v>
      </c>
      <c r="G30" s="89">
        <v>0.06</v>
      </c>
      <c r="H30" s="616">
        <f t="shared" si="1"/>
        <v>30090.117872530802</v>
      </c>
      <c r="I30" s="69" t="s">
        <v>71</v>
      </c>
    </row>
    <row r="31" spans="1:16" ht="17.25" thickTop="1" thickBot="1" x14ac:dyDescent="0.3">
      <c r="A31" s="6"/>
      <c r="B31" s="6"/>
      <c r="C31" s="10" t="s">
        <v>5</v>
      </c>
      <c r="D31" s="6"/>
      <c r="E31" s="365">
        <f>SUM(E24:E30)</f>
        <v>3218234.1159481807</v>
      </c>
      <c r="F31" s="21"/>
      <c r="G31" s="366"/>
      <c r="H31" s="76" t="s">
        <v>208</v>
      </c>
      <c r="I31" s="599">
        <f>SUM(H24:H30)</f>
        <v>165926.72544283079</v>
      </c>
    </row>
    <row r="32" spans="1:16" ht="24.75" customHeight="1" thickBot="1" x14ac:dyDescent="0.3">
      <c r="A32" s="6"/>
      <c r="B32" s="1003" t="s">
        <v>368</v>
      </c>
      <c r="C32" s="1003"/>
      <c r="D32" s="1003"/>
      <c r="E32" s="1003"/>
      <c r="F32" s="1003"/>
      <c r="G32" s="1003"/>
      <c r="H32" s="1003"/>
      <c r="I32" s="171"/>
    </row>
    <row r="33" spans="1:9" ht="14.25" customHeight="1" x14ac:dyDescent="0.25">
      <c r="A33" s="6"/>
      <c r="B33" s="803" t="s">
        <v>448</v>
      </c>
      <c r="C33" s="801"/>
      <c r="D33" s="801"/>
      <c r="E33" s="801"/>
      <c r="F33" s="801"/>
      <c r="G33" s="801"/>
      <c r="H33" s="802"/>
      <c r="I33" s="463"/>
    </row>
    <row r="34" spans="1:9" ht="0.75" customHeight="1" x14ac:dyDescent="0.25">
      <c r="A34" s="6"/>
      <c r="B34" s="799"/>
      <c r="C34" s="785"/>
      <c r="D34" s="785"/>
      <c r="E34" s="785"/>
      <c r="F34" s="785"/>
      <c r="G34" s="785"/>
      <c r="H34" s="800"/>
      <c r="I34" s="463"/>
    </row>
    <row r="35" spans="1:9" ht="14.25" customHeight="1" thickBot="1" x14ac:dyDescent="0.3">
      <c r="A35" s="6"/>
      <c r="B35" s="804" t="s">
        <v>445</v>
      </c>
      <c r="C35" s="797"/>
      <c r="D35" s="797"/>
      <c r="E35" s="797"/>
      <c r="F35" s="797"/>
      <c r="G35" s="797"/>
      <c r="H35" s="798"/>
      <c r="I35" s="463"/>
    </row>
    <row r="36" spans="1:9" ht="15" customHeight="1" thickBot="1" x14ac:dyDescent="0.3">
      <c r="A36" s="6"/>
      <c r="B36" s="167"/>
      <c r="C36" s="168"/>
      <c r="D36" s="796">
        <v>2016</v>
      </c>
      <c r="E36" s="195"/>
      <c r="F36" s="196"/>
      <c r="G36" s="197"/>
      <c r="H36" s="168"/>
      <c r="I36" s="29"/>
    </row>
    <row r="37" spans="1:9" ht="15" customHeight="1" thickBot="1" x14ac:dyDescent="0.25">
      <c r="A37" s="6"/>
      <c r="B37" s="167"/>
      <c r="C37" s="168"/>
      <c r="D37" s="189" t="s">
        <v>60</v>
      </c>
      <c r="E37" s="199" t="s">
        <v>13</v>
      </c>
      <c r="F37" s="200" t="s">
        <v>14</v>
      </c>
      <c r="G37" s="200" t="s">
        <v>15</v>
      </c>
      <c r="H37" s="272" t="s">
        <v>16</v>
      </c>
      <c r="I37" s="164"/>
    </row>
    <row r="38" spans="1:9" ht="15" customHeight="1" thickBot="1" x14ac:dyDescent="0.3">
      <c r="A38" s="6"/>
      <c r="B38" s="167"/>
      <c r="C38" s="201" t="s">
        <v>12</v>
      </c>
      <c r="D38" s="190">
        <v>41184</v>
      </c>
      <c r="E38" s="222">
        <v>24711</v>
      </c>
      <c r="F38" s="191">
        <v>30888</v>
      </c>
      <c r="G38" s="191">
        <v>41184</v>
      </c>
      <c r="H38" s="273">
        <v>51480</v>
      </c>
      <c r="I38" s="164"/>
    </row>
    <row r="39" spans="1:9" ht="15" customHeight="1" thickBot="1" x14ac:dyDescent="0.25">
      <c r="A39" s="6"/>
      <c r="B39" s="167"/>
      <c r="C39" s="198" t="s">
        <v>17</v>
      </c>
      <c r="D39" s="193">
        <f>D38/2080</f>
        <v>19.8</v>
      </c>
      <c r="E39" s="220">
        <f>E38/2080</f>
        <v>11.880288461538461</v>
      </c>
      <c r="F39" s="220">
        <f>F38/2080</f>
        <v>14.85</v>
      </c>
      <c r="G39" s="220">
        <f>G38/2080</f>
        <v>19.8</v>
      </c>
      <c r="H39" s="358">
        <f>H38/2080</f>
        <v>24.75</v>
      </c>
      <c r="I39" s="164"/>
    </row>
    <row r="40" spans="1:9" ht="16.5" thickBot="1" x14ac:dyDescent="0.3">
      <c r="A40" s="6"/>
      <c r="B40" s="167"/>
      <c r="C40" s="969" t="s">
        <v>188</v>
      </c>
      <c r="D40" s="970"/>
      <c r="E40" s="219">
        <v>0.03</v>
      </c>
      <c r="F40" s="192">
        <v>0.04</v>
      </c>
      <c r="G40" s="192">
        <v>0.05</v>
      </c>
      <c r="H40" s="275">
        <v>0.06</v>
      </c>
      <c r="I40" s="164"/>
    </row>
    <row r="41" spans="1:9" ht="12" customHeight="1" thickBot="1" x14ac:dyDescent="0.3">
      <c r="B41" s="180"/>
      <c r="C41" s="971" t="s">
        <v>527</v>
      </c>
      <c r="D41" s="971"/>
      <c r="E41" s="971"/>
      <c r="F41" s="971"/>
      <c r="G41" s="971"/>
      <c r="H41" s="971"/>
      <c r="I41" s="258"/>
    </row>
    <row r="42" spans="1:9" ht="15" customHeight="1" x14ac:dyDescent="0.35">
      <c r="A42" s="445"/>
      <c r="B42" s="445"/>
      <c r="C42" s="445" t="s">
        <v>497</v>
      </c>
      <c r="D42" s="445"/>
      <c r="E42" s="445"/>
      <c r="F42" s="445"/>
      <c r="G42" s="445"/>
      <c r="H42" s="445"/>
      <c r="I42" s="416"/>
    </row>
    <row r="43" spans="1:9" ht="16.5" customHeight="1" thickBot="1" x14ac:dyDescent="0.3">
      <c r="A43" s="398" t="s">
        <v>7</v>
      </c>
      <c r="B43" s="984" t="s">
        <v>399</v>
      </c>
      <c r="C43" s="984"/>
      <c r="D43" s="984"/>
      <c r="E43" s="984"/>
      <c r="F43" s="984"/>
      <c r="G43" s="251"/>
      <c r="H43" s="221"/>
      <c r="I43" s="500"/>
    </row>
    <row r="44" spans="1:9" ht="9.75" customHeight="1" x14ac:dyDescent="0.2">
      <c r="A44" s="6"/>
      <c r="B44" s="6"/>
      <c r="C44" s="6"/>
      <c r="D44" s="6"/>
      <c r="E44" s="6"/>
      <c r="F44" s="6"/>
      <c r="G44" s="6"/>
      <c r="H44" s="6"/>
      <c r="I44" s="172"/>
    </row>
    <row r="45" spans="1:9" ht="13.5" customHeight="1" x14ac:dyDescent="0.25">
      <c r="A45" s="143"/>
      <c r="B45" s="100"/>
      <c r="C45" s="978" t="s">
        <v>400</v>
      </c>
      <c r="D45" s="978"/>
      <c r="E45" s="978"/>
      <c r="F45" s="978"/>
      <c r="G45" s="978"/>
      <c r="H45" s="143"/>
      <c r="I45" s="172"/>
    </row>
    <row r="46" spans="1:9" ht="18.75" customHeight="1" x14ac:dyDescent="0.25">
      <c r="A46" s="6"/>
      <c r="B46" s="100" t="s">
        <v>1</v>
      </c>
      <c r="C46" s="289"/>
      <c r="D46" s="100" t="s">
        <v>247</v>
      </c>
      <c r="E46" s="135"/>
      <c r="F46" s="135"/>
      <c r="G46" s="135"/>
      <c r="H46" s="6"/>
      <c r="I46" s="172"/>
    </row>
    <row r="47" spans="1:9" s="6" customFormat="1" ht="14.25" customHeight="1" x14ac:dyDescent="0.2">
      <c r="B47" s="10"/>
      <c r="C47" s="302"/>
      <c r="D47" s="74" t="s">
        <v>255</v>
      </c>
      <c r="E47" s="297"/>
      <c r="F47" s="297"/>
      <c r="G47" s="647">
        <v>0</v>
      </c>
      <c r="H47" s="307"/>
      <c r="I47" s="314"/>
    </row>
    <row r="48" spans="1:9" s="6" customFormat="1" ht="14.25" customHeight="1" thickBot="1" x14ac:dyDescent="0.25">
      <c r="B48" s="10"/>
      <c r="C48" s="302"/>
      <c r="D48" s="74" t="s">
        <v>369</v>
      </c>
      <c r="E48" s="297"/>
      <c r="F48" s="297"/>
      <c r="G48" s="647">
        <v>100000</v>
      </c>
      <c r="H48" s="307"/>
      <c r="I48" s="314"/>
    </row>
    <row r="49" spans="1:9" s="6" customFormat="1" ht="20.25" customHeight="1" thickBot="1" x14ac:dyDescent="0.3">
      <c r="B49" s="10"/>
      <c r="C49" s="302"/>
      <c r="D49" s="300" t="s">
        <v>239</v>
      </c>
      <c r="E49" s="297"/>
      <c r="F49" s="297"/>
      <c r="G49" s="301"/>
      <c r="H49" s="584">
        <f>G47+G48</f>
        <v>100000</v>
      </c>
      <c r="I49" s="314"/>
    </row>
    <row r="50" spans="1:9" s="6" customFormat="1" ht="12" customHeight="1" x14ac:dyDescent="0.2">
      <c r="B50" s="10"/>
      <c r="C50" s="302"/>
      <c r="D50" s="297"/>
      <c r="E50" s="297"/>
      <c r="F50" s="297"/>
      <c r="G50" s="301"/>
      <c r="H50" s="307"/>
      <c r="I50" s="314"/>
    </row>
    <row r="51" spans="1:9" ht="18.75" customHeight="1" x14ac:dyDescent="0.25">
      <c r="A51" s="6"/>
      <c r="B51" s="100" t="s">
        <v>6</v>
      </c>
      <c r="C51" s="289"/>
      <c r="D51" s="300" t="s">
        <v>248</v>
      </c>
      <c r="E51" s="297"/>
      <c r="F51" s="297"/>
      <c r="G51" s="301"/>
      <c r="H51" s="308"/>
      <c r="I51" s="172"/>
    </row>
    <row r="52" spans="1:9" s="6" customFormat="1" ht="14.25" customHeight="1" x14ac:dyDescent="0.2">
      <c r="B52" s="10"/>
      <c r="C52" s="302"/>
      <c r="D52" s="74" t="s">
        <v>403</v>
      </c>
      <c r="E52" s="74"/>
      <c r="F52" s="74"/>
      <c r="G52" s="647">
        <v>15000</v>
      </c>
      <c r="H52" s="307"/>
      <c r="I52" s="314"/>
    </row>
    <row r="53" spans="1:9" s="6" customFormat="1" ht="14.25" customHeight="1" x14ac:dyDescent="0.2">
      <c r="B53" s="10"/>
      <c r="C53" s="302"/>
      <c r="D53" s="74" t="s">
        <v>401</v>
      </c>
      <c r="E53" s="74"/>
      <c r="F53" s="74"/>
      <c r="G53" s="648">
        <v>0</v>
      </c>
      <c r="H53" s="307"/>
      <c r="I53" s="314"/>
    </row>
    <row r="54" spans="1:9" s="6" customFormat="1" ht="14.25" customHeight="1" thickBot="1" x14ac:dyDescent="0.25">
      <c r="B54" s="10"/>
      <c r="C54" s="302"/>
      <c r="D54" s="74" t="s">
        <v>370</v>
      </c>
      <c r="E54" s="74"/>
      <c r="F54" s="74"/>
      <c r="G54" s="649">
        <v>602000</v>
      </c>
      <c r="H54" s="307"/>
      <c r="I54" s="314"/>
    </row>
    <row r="55" spans="1:9" s="6" customFormat="1" ht="20.25" customHeight="1" thickBot="1" x14ac:dyDescent="0.3">
      <c r="A55" s="221"/>
      <c r="B55" s="465"/>
      <c r="C55" s="448"/>
      <c r="D55" s="443" t="s">
        <v>241</v>
      </c>
      <c r="E55" s="387"/>
      <c r="F55" s="387"/>
      <c r="G55" s="444"/>
      <c r="H55" s="584">
        <f>SUM(G52:G54)</f>
        <v>617000</v>
      </c>
      <c r="I55" s="314"/>
    </row>
    <row r="56" spans="1:9" ht="25.5" customHeight="1" thickBot="1" x14ac:dyDescent="0.4">
      <c r="A56" s="991" t="s">
        <v>426</v>
      </c>
      <c r="B56" s="991"/>
      <c r="C56" s="991"/>
      <c r="D56" s="991"/>
      <c r="E56" s="991"/>
      <c r="F56" s="991"/>
      <c r="G56" s="991"/>
      <c r="H56" s="991"/>
      <c r="I56" s="991"/>
    </row>
    <row r="57" spans="1:9" ht="18.75" customHeight="1" x14ac:dyDescent="0.25">
      <c r="A57" s="6"/>
      <c r="B57" s="100" t="s">
        <v>23</v>
      </c>
      <c r="D57" s="300" t="s">
        <v>249</v>
      </c>
      <c r="E57" s="297"/>
      <c r="F57" s="297"/>
      <c r="G57" s="297"/>
      <c r="H57" s="6"/>
      <c r="I57" s="172"/>
    </row>
    <row r="58" spans="1:9" ht="14.25" customHeight="1" x14ac:dyDescent="0.2">
      <c r="A58" s="6"/>
      <c r="B58" s="10"/>
      <c r="C58" s="289"/>
      <c r="D58" s="74" t="s">
        <v>256</v>
      </c>
      <c r="E58" s="74"/>
      <c r="F58" s="298"/>
      <c r="G58" s="636">
        <v>2500</v>
      </c>
      <c r="H58" s="295"/>
      <c r="I58" s="172"/>
    </row>
    <row r="59" spans="1:9" ht="14.25" customHeight="1" thickBot="1" x14ac:dyDescent="0.25">
      <c r="A59" s="6"/>
      <c r="B59" s="10"/>
      <c r="C59" s="289"/>
      <c r="D59" s="74" t="s">
        <v>254</v>
      </c>
      <c r="E59" s="74"/>
      <c r="F59" s="298"/>
      <c r="G59" s="639">
        <v>60</v>
      </c>
      <c r="H59" s="296"/>
      <c r="I59" s="172"/>
    </row>
    <row r="60" spans="1:9" ht="14.25" customHeight="1" thickBot="1" x14ac:dyDescent="0.25">
      <c r="A60" s="6"/>
      <c r="B60" s="10"/>
      <c r="C60" s="135"/>
      <c r="D60" s="299" t="s">
        <v>231</v>
      </c>
      <c r="E60" s="297"/>
      <c r="F60" s="297"/>
      <c r="G60" s="297"/>
      <c r="H60" s="584">
        <f>G58*G59</f>
        <v>150000</v>
      </c>
      <c r="I60" s="164"/>
    </row>
    <row r="61" spans="1:9" ht="14.25" customHeight="1" x14ac:dyDescent="0.2">
      <c r="A61" s="6"/>
      <c r="B61" s="10"/>
      <c r="C61" s="135"/>
      <c r="D61" s="299" t="s">
        <v>244</v>
      </c>
      <c r="E61" s="297"/>
      <c r="F61" s="297"/>
      <c r="G61" s="297"/>
      <c r="H61" s="617">
        <f>G58*120</f>
        <v>300000</v>
      </c>
      <c r="I61" s="164"/>
    </row>
    <row r="62" spans="1:9" ht="12" customHeight="1" x14ac:dyDescent="0.2">
      <c r="A62" s="6"/>
      <c r="B62" s="10"/>
      <c r="C62" s="135"/>
      <c r="D62" s="299"/>
      <c r="E62" s="297"/>
      <c r="F62" s="297"/>
      <c r="G62" s="297"/>
      <c r="H62" s="287"/>
      <c r="I62" s="164"/>
    </row>
    <row r="63" spans="1:9" ht="18.75" customHeight="1" x14ac:dyDescent="0.25">
      <c r="A63" s="6"/>
      <c r="B63" s="100" t="s">
        <v>243</v>
      </c>
      <c r="D63" s="300" t="s">
        <v>250</v>
      </c>
      <c r="E63" s="297"/>
      <c r="F63" s="297"/>
      <c r="G63" s="297"/>
      <c r="H63" s="287"/>
      <c r="I63" s="164"/>
    </row>
    <row r="64" spans="1:9" ht="14.25" customHeight="1" x14ac:dyDescent="0.25">
      <c r="A64" s="6"/>
      <c r="B64" s="10"/>
      <c r="C64" s="290"/>
      <c r="D64" s="74" t="s">
        <v>256</v>
      </c>
      <c r="E64" s="74"/>
      <c r="F64" s="19"/>
      <c r="G64" s="636">
        <v>3000</v>
      </c>
      <c r="H64" s="288"/>
      <c r="I64" s="173"/>
    </row>
    <row r="65" spans="1:9" ht="14.25" customHeight="1" thickBot="1" x14ac:dyDescent="0.25">
      <c r="A65" s="6"/>
      <c r="B65" s="10"/>
      <c r="C65" s="290"/>
      <c r="D65" s="74" t="s">
        <v>254</v>
      </c>
      <c r="E65" s="74"/>
      <c r="F65" s="74"/>
      <c r="G65" s="639">
        <v>36</v>
      </c>
      <c r="H65" s="287"/>
      <c r="I65" s="172"/>
    </row>
    <row r="66" spans="1:9" ht="18.75" customHeight="1" thickBot="1" x14ac:dyDescent="0.25">
      <c r="A66" s="6"/>
      <c r="B66" s="10"/>
      <c r="C66" s="135"/>
      <c r="D66" s="9" t="s">
        <v>236</v>
      </c>
      <c r="E66" s="135"/>
      <c r="F66" s="135"/>
      <c r="G66" s="135"/>
      <c r="H66" s="575">
        <f>G64*G65</f>
        <v>108000</v>
      </c>
      <c r="I66" s="172"/>
    </row>
    <row r="67" spans="1:9" ht="13.5" customHeight="1" x14ac:dyDescent="0.2">
      <c r="A67" s="6"/>
      <c r="B67" s="10"/>
      <c r="C67" s="135"/>
      <c r="D67" s="7" t="s">
        <v>505</v>
      </c>
      <c r="E67" s="135"/>
      <c r="F67" s="135"/>
      <c r="G67" s="135"/>
      <c r="H67" s="322"/>
      <c r="I67" s="172"/>
    </row>
    <row r="68" spans="1:9" ht="12" customHeight="1" x14ac:dyDescent="0.2">
      <c r="A68" s="6"/>
      <c r="B68" s="10"/>
      <c r="C68" s="135"/>
      <c r="D68" s="7"/>
      <c r="E68" s="135"/>
      <c r="F68" s="135"/>
      <c r="G68" s="135"/>
      <c r="H68" s="322"/>
      <c r="I68" s="172"/>
    </row>
    <row r="69" spans="1:9" ht="18.75" customHeight="1" x14ac:dyDescent="0.25">
      <c r="A69" s="6"/>
      <c r="B69" s="100" t="s">
        <v>260</v>
      </c>
      <c r="C69" s="100" t="s">
        <v>242</v>
      </c>
      <c r="D69" s="60"/>
      <c r="E69" s="293"/>
      <c r="F69" s="293"/>
      <c r="G69" s="293"/>
      <c r="H69" s="294"/>
      <c r="I69" s="172"/>
    </row>
    <row r="70" spans="1:9" ht="14.25" x14ac:dyDescent="0.2">
      <c r="A70" s="6"/>
      <c r="B70" s="6"/>
      <c r="C70" s="290"/>
      <c r="D70" s="6" t="s">
        <v>261</v>
      </c>
      <c r="E70" s="6"/>
      <c r="F70" s="6"/>
      <c r="G70" s="588">
        <v>0</v>
      </c>
      <c r="H70" s="291"/>
      <c r="I70" s="172"/>
    </row>
    <row r="71" spans="1:9" ht="15" x14ac:dyDescent="0.25">
      <c r="A71" s="6"/>
      <c r="B71" s="6"/>
      <c r="C71" s="290"/>
      <c r="D71" s="6" t="s">
        <v>373</v>
      </c>
      <c r="E71" s="6"/>
      <c r="F71" s="6"/>
      <c r="G71" s="588">
        <v>25000</v>
      </c>
      <c r="H71" s="323"/>
      <c r="I71" s="172"/>
    </row>
    <row r="72" spans="1:9" ht="15.75" thickBot="1" x14ac:dyDescent="0.3">
      <c r="A72" s="6"/>
      <c r="B72" s="6"/>
      <c r="C72" s="290"/>
      <c r="D72" s="6" t="s">
        <v>374</v>
      </c>
      <c r="E72" s="6"/>
      <c r="F72" s="6"/>
      <c r="G72" s="588">
        <v>0</v>
      </c>
      <c r="H72" s="323"/>
      <c r="I72" s="172"/>
    </row>
    <row r="73" spans="1:9" ht="18.75" customHeight="1" thickBot="1" x14ac:dyDescent="0.3">
      <c r="A73" s="6"/>
      <c r="B73" s="6"/>
      <c r="C73" s="148"/>
      <c r="D73" s="9" t="s">
        <v>230</v>
      </c>
      <c r="E73" s="6"/>
      <c r="F73" s="6"/>
      <c r="G73" s="6"/>
      <c r="H73" s="330">
        <f>G70+G71+G72</f>
        <v>25000</v>
      </c>
      <c r="I73" s="172"/>
    </row>
    <row r="74" spans="1:9" ht="18.75" customHeight="1" x14ac:dyDescent="0.25">
      <c r="A74" s="6"/>
      <c r="B74" s="15"/>
      <c r="D74" s="985" t="s">
        <v>312</v>
      </c>
      <c r="E74" s="986"/>
      <c r="F74" s="986"/>
      <c r="G74" s="987"/>
      <c r="H74" s="618">
        <f>H49+H55+H60+H66+H73</f>
        <v>1000000</v>
      </c>
      <c r="I74" s="172"/>
    </row>
    <row r="75" spans="1:9" ht="14.25" x14ac:dyDescent="0.2">
      <c r="A75" s="6"/>
      <c r="B75" s="6"/>
      <c r="C75" s="372" t="s">
        <v>513</v>
      </c>
      <c r="D75" s="352"/>
      <c r="E75" s="352"/>
      <c r="F75" s="352"/>
      <c r="G75" s="352"/>
      <c r="H75" s="352"/>
      <c r="I75" s="353"/>
    </row>
    <row r="76" spans="1:9" ht="14.25" x14ac:dyDescent="0.2">
      <c r="A76" s="6"/>
      <c r="B76" s="6"/>
      <c r="C76" s="354" t="s">
        <v>496</v>
      </c>
      <c r="D76" s="319"/>
      <c r="E76" s="319"/>
      <c r="F76" s="319"/>
      <c r="G76" s="319"/>
      <c r="H76" s="319"/>
      <c r="I76" s="355"/>
    </row>
    <row r="77" spans="1:9" ht="14.25" x14ac:dyDescent="0.2">
      <c r="A77" s="6"/>
      <c r="B77" s="6"/>
      <c r="C77" s="372" t="s">
        <v>514</v>
      </c>
      <c r="D77" s="805"/>
      <c r="E77" s="805"/>
      <c r="F77" s="805"/>
      <c r="G77" s="805"/>
      <c r="H77" s="805"/>
      <c r="I77" s="353"/>
    </row>
    <row r="78" spans="1:9" ht="14.25" x14ac:dyDescent="0.2">
      <c r="A78" s="6"/>
      <c r="B78" s="6"/>
      <c r="C78" s="354" t="s">
        <v>498</v>
      </c>
      <c r="D78" s="319"/>
      <c r="E78" s="319"/>
      <c r="F78" s="319"/>
      <c r="G78" s="319"/>
      <c r="H78" s="319"/>
      <c r="I78" s="355"/>
    </row>
    <row r="79" spans="1:9" ht="33" customHeight="1" thickBot="1" x14ac:dyDescent="0.3">
      <c r="A79" s="497" t="s">
        <v>251</v>
      </c>
      <c r="B79" s="498"/>
      <c r="C79" s="807" t="s">
        <v>62</v>
      </c>
      <c r="D79" s="807"/>
      <c r="E79" s="807"/>
      <c r="F79" s="499"/>
      <c r="G79" s="499"/>
      <c r="H79" s="499"/>
      <c r="I79" s="415"/>
    </row>
    <row r="80" spans="1:9" ht="15" customHeight="1" x14ac:dyDescent="0.2">
      <c r="A80" s="6"/>
      <c r="B80" s="9"/>
      <c r="C80" s="998" t="s">
        <v>19</v>
      </c>
      <c r="D80" s="999"/>
      <c r="E80" s="999"/>
      <c r="F80" s="401">
        <v>5.5E-2</v>
      </c>
      <c r="G80" s="9"/>
      <c r="H80" s="9"/>
      <c r="I80" s="172"/>
    </row>
    <row r="81" spans="1:17" ht="13.5" customHeight="1" thickBot="1" x14ac:dyDescent="0.25">
      <c r="A81" s="6"/>
      <c r="B81" s="9"/>
      <c r="C81" s="996" t="s">
        <v>61</v>
      </c>
      <c r="D81" s="997"/>
      <c r="E81" s="997"/>
      <c r="F81" s="94">
        <v>1.4999999999999999E-2</v>
      </c>
      <c r="G81" s="9"/>
      <c r="H81" s="9"/>
      <c r="I81" s="172"/>
    </row>
    <row r="82" spans="1:17" ht="13.5" customHeight="1" thickBot="1" x14ac:dyDescent="0.25">
      <c r="A82" s="6"/>
      <c r="B82" s="9"/>
      <c r="C82" s="10"/>
      <c r="D82" s="9" t="s">
        <v>20</v>
      </c>
      <c r="E82" s="9"/>
      <c r="F82" s="578">
        <f>F80+F81</f>
        <v>7.0000000000000007E-2</v>
      </c>
      <c r="G82" s="9"/>
      <c r="H82" s="9"/>
      <c r="I82" s="172"/>
    </row>
    <row r="83" spans="1:17" ht="13.5" customHeight="1" x14ac:dyDescent="0.2">
      <c r="A83" s="6"/>
      <c r="B83" s="982" t="s">
        <v>211</v>
      </c>
      <c r="C83" s="982"/>
      <c r="D83" s="982"/>
      <c r="E83" s="982"/>
      <c r="F83" s="982"/>
      <c r="G83" s="982"/>
      <c r="H83" s="983"/>
      <c r="I83" s="172"/>
    </row>
    <row r="84" spans="1:17" ht="9.75" customHeight="1" x14ac:dyDescent="0.2">
      <c r="A84" s="6"/>
      <c r="B84" s="9"/>
      <c r="C84" s="10"/>
      <c r="D84" s="9"/>
      <c r="E84" s="9"/>
      <c r="F84" s="25"/>
      <c r="G84" s="9"/>
      <c r="H84" s="9"/>
      <c r="I84" s="172"/>
    </row>
    <row r="85" spans="1:17" ht="15.6" customHeight="1" x14ac:dyDescent="0.2">
      <c r="A85" s="6"/>
      <c r="B85" s="9"/>
      <c r="C85" s="359" t="s">
        <v>1</v>
      </c>
      <c r="D85" s="9" t="s">
        <v>226</v>
      </c>
      <c r="E85" s="9"/>
      <c r="F85" s="25"/>
      <c r="G85" s="9"/>
      <c r="H85" s="9"/>
      <c r="I85" s="172"/>
    </row>
    <row r="86" spans="1:17" ht="15.6" customHeight="1" x14ac:dyDescent="0.2">
      <c r="A86" s="6"/>
      <c r="B86" s="9"/>
      <c r="C86" s="359"/>
      <c r="D86" s="6" t="s">
        <v>227</v>
      </c>
      <c r="E86" s="9"/>
      <c r="F86" s="650">
        <f>G48</f>
        <v>100000</v>
      </c>
      <c r="G86" s="303"/>
      <c r="H86" s="9"/>
      <c r="I86" s="172"/>
    </row>
    <row r="87" spans="1:17" ht="15.6" customHeight="1" thickBot="1" x14ac:dyDescent="0.25">
      <c r="A87" s="6"/>
      <c r="B87" s="9"/>
      <c r="C87" s="359"/>
      <c r="D87" s="6" t="s">
        <v>228</v>
      </c>
      <c r="E87" s="9"/>
      <c r="F87" s="651">
        <f>G70</f>
        <v>0</v>
      </c>
      <c r="G87" s="303"/>
      <c r="H87" s="304"/>
      <c r="I87" s="172"/>
    </row>
    <row r="88" spans="1:17" ht="14.25" customHeight="1" thickBot="1" x14ac:dyDescent="0.25">
      <c r="A88" s="6"/>
      <c r="B88" s="9"/>
      <c r="C88" s="10"/>
      <c r="D88" s="9" t="s">
        <v>229</v>
      </c>
      <c r="E88" s="9"/>
      <c r="F88" s="305"/>
      <c r="G88" s="535">
        <f>(F86+F87)/2</f>
        <v>50000</v>
      </c>
      <c r="H88" s="304"/>
      <c r="I88" s="172"/>
    </row>
    <row r="89" spans="1:17" ht="14.25" customHeight="1" thickBot="1" x14ac:dyDescent="0.25">
      <c r="A89" s="6"/>
      <c r="B89" s="9"/>
      <c r="C89" s="10"/>
      <c r="D89" s="9"/>
      <c r="E89" s="9"/>
      <c r="F89" s="305"/>
      <c r="G89" s="512"/>
      <c r="H89" s="304"/>
      <c r="I89" s="172"/>
    </row>
    <row r="90" spans="1:17" ht="19.5" customHeight="1" x14ac:dyDescent="0.2">
      <c r="A90" s="6"/>
      <c r="B90" s="9"/>
      <c r="C90" s="10" t="s">
        <v>6</v>
      </c>
      <c r="D90" s="9" t="s">
        <v>263</v>
      </c>
      <c r="E90" s="9"/>
      <c r="F90" s="25"/>
      <c r="G90" s="9"/>
      <c r="H90" s="9"/>
      <c r="I90" s="172"/>
      <c r="K90" s="504"/>
      <c r="L90" s="505"/>
      <c r="M90" s="505"/>
      <c r="N90" s="505"/>
      <c r="O90" s="505"/>
      <c r="P90" s="505"/>
      <c r="Q90" s="506"/>
    </row>
    <row r="91" spans="1:17" ht="14.25" customHeight="1" x14ac:dyDescent="0.25">
      <c r="A91" s="6"/>
      <c r="B91" s="9"/>
      <c r="C91" s="302"/>
      <c r="D91" s="74" t="s">
        <v>371</v>
      </c>
      <c r="E91" s="9"/>
      <c r="F91" s="25"/>
      <c r="G91" s="588">
        <f>G52</f>
        <v>15000</v>
      </c>
      <c r="H91" s="9"/>
      <c r="I91" s="172"/>
      <c r="K91" s="988" t="s">
        <v>314</v>
      </c>
      <c r="L91" s="989"/>
      <c r="M91" s="989"/>
      <c r="N91" s="989"/>
      <c r="O91" s="989"/>
      <c r="P91" s="989"/>
      <c r="Q91" s="990"/>
    </row>
    <row r="92" spans="1:17" ht="14.25" customHeight="1" thickBot="1" x14ac:dyDescent="0.25">
      <c r="A92" s="6"/>
      <c r="B92" s="9"/>
      <c r="C92" s="326"/>
      <c r="D92" s="6" t="s">
        <v>372</v>
      </c>
      <c r="E92" s="9"/>
      <c r="F92" s="9"/>
      <c r="G92" s="588">
        <f>G71</f>
        <v>25000</v>
      </c>
      <c r="H92" s="9"/>
      <c r="I92" s="172"/>
      <c r="K92" s="511" t="s">
        <v>313</v>
      </c>
      <c r="L92" s="503"/>
      <c r="M92" s="503"/>
      <c r="N92" s="503"/>
      <c r="O92" s="503"/>
      <c r="P92" s="503"/>
      <c r="Q92" s="507"/>
    </row>
    <row r="93" spans="1:17" ht="14.25" customHeight="1" thickBot="1" x14ac:dyDescent="0.25">
      <c r="A93" s="6"/>
      <c r="B93" s="9"/>
      <c r="C93" s="6"/>
      <c r="D93" s="9" t="s">
        <v>245</v>
      </c>
      <c r="E93" s="53"/>
      <c r="F93" s="62"/>
      <c r="G93" s="331"/>
      <c r="H93" s="619">
        <f>G91+G92</f>
        <v>40000</v>
      </c>
      <c r="I93" s="313"/>
      <c r="K93" s="508"/>
      <c r="L93" s="509"/>
      <c r="M93" s="509"/>
      <c r="N93" s="509"/>
      <c r="O93" s="509"/>
      <c r="P93" s="509"/>
      <c r="Q93" s="510"/>
    </row>
    <row r="94" spans="1:17" ht="14.25" customHeight="1" thickBot="1" x14ac:dyDescent="0.25">
      <c r="A94" s="6"/>
      <c r="B94" s="6"/>
      <c r="C94" s="56"/>
      <c r="D94" s="6"/>
      <c r="E94" s="53"/>
      <c r="F94" s="63"/>
      <c r="G94" s="306"/>
      <c r="H94" s="63"/>
      <c r="I94" s="325" t="s">
        <v>240</v>
      </c>
    </row>
    <row r="95" spans="1:17" ht="14.25" customHeight="1" x14ac:dyDescent="0.2">
      <c r="A95" s="6"/>
      <c r="B95" s="6"/>
      <c r="C95" s="302"/>
      <c r="D95" s="23" t="s">
        <v>232</v>
      </c>
      <c r="E95" s="53"/>
      <c r="F95" s="62"/>
      <c r="G95" s="586">
        <f>F82</f>
        <v>7.0000000000000007E-2</v>
      </c>
      <c r="H95" s="317"/>
      <c r="I95" s="71" t="s">
        <v>57</v>
      </c>
    </row>
    <row r="96" spans="1:17" ht="18" customHeight="1" thickBot="1" x14ac:dyDescent="0.3">
      <c r="A96" s="6"/>
      <c r="B96" s="6"/>
      <c r="C96" s="332" t="s">
        <v>299</v>
      </c>
      <c r="D96" s="333"/>
      <c r="E96" s="333"/>
      <c r="F96" s="806" t="s">
        <v>435</v>
      </c>
      <c r="G96" s="327"/>
      <c r="H96" s="328"/>
      <c r="I96" s="620">
        <f>(G88+H93)*F82/2</f>
        <v>3150.0000000000005</v>
      </c>
    </row>
    <row r="97" spans="1:10" ht="25.5" customHeight="1" thickBot="1" x14ac:dyDescent="0.3">
      <c r="A97" s="398" t="s">
        <v>7</v>
      </c>
      <c r="B97" s="984" t="s">
        <v>262</v>
      </c>
      <c r="C97" s="984"/>
      <c r="D97" s="984"/>
      <c r="E97" s="984"/>
      <c r="F97" s="984"/>
      <c r="G97" s="251"/>
      <c r="H97" s="221"/>
      <c r="I97" s="417"/>
    </row>
    <row r="98" spans="1:10" ht="12.75" customHeight="1" thickBot="1" x14ac:dyDescent="0.3">
      <c r="A98" s="6"/>
      <c r="B98" s="9"/>
      <c r="C98" s="995" t="s">
        <v>379</v>
      </c>
      <c r="D98" s="995"/>
      <c r="E98" s="995"/>
      <c r="F98" s="995"/>
      <c r="G98" s="995"/>
      <c r="H98" s="995"/>
      <c r="I98" s="434"/>
    </row>
    <row r="99" spans="1:10" ht="12.75" customHeight="1" x14ac:dyDescent="0.2">
      <c r="A99" s="6"/>
      <c r="B99" s="9"/>
      <c r="C99" s="16" t="s">
        <v>390</v>
      </c>
      <c r="D99" s="16"/>
      <c r="E99" s="16"/>
      <c r="F99" s="16"/>
      <c r="G99" s="16"/>
      <c r="H99" s="714"/>
      <c r="I99" s="70" t="s">
        <v>74</v>
      </c>
    </row>
    <row r="100" spans="1:10" ht="12.75" customHeight="1" x14ac:dyDescent="0.2">
      <c r="A100" s="149"/>
      <c r="B100" s="488"/>
      <c r="C100" s="16" t="s">
        <v>437</v>
      </c>
      <c r="D100" s="16"/>
      <c r="E100" s="16"/>
      <c r="F100" s="16"/>
      <c r="G100" s="16"/>
      <c r="H100" s="714"/>
      <c r="I100" s="71" t="s">
        <v>71</v>
      </c>
    </row>
    <row r="101" spans="1:10" ht="16.5" thickBot="1" x14ac:dyDescent="0.3">
      <c r="A101" s="6"/>
      <c r="B101" s="9"/>
      <c r="C101" s="28"/>
      <c r="D101" s="621">
        <f>H74</f>
        <v>1000000</v>
      </c>
      <c r="E101" s="57" t="s">
        <v>21</v>
      </c>
      <c r="F101" s="58">
        <v>0.03</v>
      </c>
      <c r="G101" s="57" t="s">
        <v>22</v>
      </c>
      <c r="H101" s="622">
        <f>D101*F101</f>
        <v>30000</v>
      </c>
      <c r="I101" s="587">
        <f>H101</f>
        <v>30000</v>
      </c>
    </row>
    <row r="102" spans="1:10" ht="15.75" customHeight="1" thickBot="1" x14ac:dyDescent="0.3">
      <c r="A102" s="6"/>
      <c r="B102" s="174"/>
      <c r="C102" s="175"/>
      <c r="D102" s="176"/>
      <c r="E102" s="177"/>
      <c r="F102" s="178"/>
      <c r="G102" s="177"/>
      <c r="H102" s="177"/>
      <c r="I102" s="179"/>
    </row>
    <row r="103" spans="1:10" ht="22.5" thickBot="1" x14ac:dyDescent="0.35">
      <c r="A103" s="6"/>
      <c r="B103" s="167"/>
      <c r="C103" s="979" t="s">
        <v>300</v>
      </c>
      <c r="D103" s="980"/>
      <c r="E103" s="980"/>
      <c r="F103" s="980"/>
      <c r="G103" s="980"/>
      <c r="H103" s="981"/>
      <c r="I103" s="583">
        <f>I31+I96+I101</f>
        <v>199076.72544283079</v>
      </c>
    </row>
    <row r="104" spans="1:10" ht="18" customHeight="1" x14ac:dyDescent="0.25">
      <c r="B104" s="943" t="s">
        <v>509</v>
      </c>
      <c r="C104" s="791"/>
      <c r="D104" s="791"/>
      <c r="E104" s="791"/>
      <c r="F104" s="791"/>
      <c r="G104" s="791"/>
      <c r="H104" s="791"/>
      <c r="I104" s="792"/>
    </row>
    <row r="105" spans="1:10" ht="15" customHeight="1" x14ac:dyDescent="0.25">
      <c r="B105" s="835" t="s">
        <v>510</v>
      </c>
      <c r="C105" s="181"/>
      <c r="D105" s="181"/>
      <c r="E105" s="181"/>
      <c r="F105" s="181"/>
      <c r="G105" s="181"/>
      <c r="H105" s="181"/>
      <c r="I105" s="182"/>
    </row>
    <row r="106" spans="1:10" ht="16.5" customHeight="1" thickBot="1" x14ac:dyDescent="0.3">
      <c r="B106" s="793" t="s">
        <v>485</v>
      </c>
      <c r="C106" s="794"/>
      <c r="D106" s="794"/>
      <c r="E106" s="794"/>
      <c r="F106" s="794"/>
      <c r="G106" s="794"/>
      <c r="H106" s="794"/>
      <c r="I106" s="795"/>
    </row>
    <row r="107" spans="1:10" ht="18" customHeight="1" x14ac:dyDescent="0.2">
      <c r="B107" s="936" t="s">
        <v>515</v>
      </c>
      <c r="C107" s="318"/>
      <c r="D107" s="318"/>
      <c r="E107" s="318"/>
      <c r="F107" s="318"/>
      <c r="G107" s="318"/>
      <c r="H107" s="318"/>
      <c r="I107" s="937"/>
      <c r="J107" s="657"/>
    </row>
    <row r="108" spans="1:10" ht="12.75" x14ac:dyDescent="0.2">
      <c r="B108" s="992" t="s">
        <v>276</v>
      </c>
      <c r="C108" s="993"/>
      <c r="D108" s="993"/>
      <c r="E108" s="993"/>
      <c r="F108" s="993"/>
      <c r="G108" s="993"/>
      <c r="H108" s="993"/>
      <c r="I108" s="994"/>
    </row>
    <row r="109" spans="1:10" ht="12.75" x14ac:dyDescent="0.2">
      <c r="B109" s="972" t="s">
        <v>277</v>
      </c>
      <c r="C109" s="973"/>
      <c r="D109" s="973"/>
      <c r="E109" s="973"/>
      <c r="F109" s="973"/>
      <c r="G109" s="973"/>
      <c r="H109" s="973"/>
      <c r="I109" s="974"/>
    </row>
    <row r="110" spans="1:10" ht="12.75" x14ac:dyDescent="0.2">
      <c r="B110" s="975" t="s">
        <v>278</v>
      </c>
      <c r="C110" s="976"/>
      <c r="D110" s="976"/>
      <c r="E110" s="976"/>
      <c r="F110" s="976"/>
      <c r="G110" s="976"/>
      <c r="H110" s="976"/>
      <c r="I110" s="977"/>
    </row>
    <row r="111" spans="1:10" ht="12.75" x14ac:dyDescent="0.2">
      <c r="B111" s="349"/>
      <c r="C111" s="349"/>
      <c r="D111" s="349"/>
      <c r="E111" s="349"/>
      <c r="F111" s="349"/>
      <c r="G111" s="349"/>
      <c r="H111" s="349"/>
      <c r="I111" s="349"/>
    </row>
    <row r="112" spans="1:10" ht="12.75" x14ac:dyDescent="0.2">
      <c r="B112" s="349"/>
      <c r="C112" s="349"/>
      <c r="D112" s="349"/>
      <c r="E112" s="349"/>
      <c r="F112" s="349"/>
      <c r="G112" s="349"/>
      <c r="H112" s="349"/>
      <c r="I112" s="349"/>
    </row>
    <row r="114" spans="2:3" x14ac:dyDescent="0.25">
      <c r="B114" s="9"/>
      <c r="C114" s="6"/>
    </row>
  </sheetData>
  <mergeCells count="26">
    <mergeCell ref="B11:H11"/>
    <mergeCell ref="D18:F18"/>
    <mergeCell ref="B32:H32"/>
    <mergeCell ref="D2:H2"/>
    <mergeCell ref="D4:H4"/>
    <mergeCell ref="E5:G5"/>
    <mergeCell ref="E6:G6"/>
    <mergeCell ref="D3:H3"/>
    <mergeCell ref="A8:I8"/>
    <mergeCell ref="A9:I9"/>
    <mergeCell ref="K91:Q91"/>
    <mergeCell ref="A56:I56"/>
    <mergeCell ref="B108:I108"/>
    <mergeCell ref="B43:F43"/>
    <mergeCell ref="C98:H98"/>
    <mergeCell ref="C81:E81"/>
    <mergeCell ref="C80:E80"/>
    <mergeCell ref="C40:D40"/>
    <mergeCell ref="C41:H41"/>
    <mergeCell ref="B109:I109"/>
    <mergeCell ref="B110:I110"/>
    <mergeCell ref="C45:G45"/>
    <mergeCell ref="C103:H103"/>
    <mergeCell ref="B83:H83"/>
    <mergeCell ref="B97:F97"/>
    <mergeCell ref="D74:G74"/>
  </mergeCells>
  <phoneticPr fontId="8" type="noConversion"/>
  <hyperlinks>
    <hyperlink ref="B83:H83" r:id="rId1" display="* Current Local Sales &amp; Use Tax Rates can be found at http://www.revenue.ne.gov/question/sales.htm"/>
    <hyperlink ref="K92" r:id="rId2"/>
  </hyperlinks>
  <printOptions horizontalCentered="1"/>
  <pageMargins left="0.45" right="0.45" top="1" bottom="0.75" header="0.3" footer="0.3"/>
  <pageSetup scale="69" fitToHeight="0" orientation="portrait" horizontalDpi="300" verticalDpi="300" r:id="rId3"/>
  <headerFooter alignWithMargins="0"/>
  <rowBreaks count="1" manualBreakCount="1">
    <brk id="55" max="8"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58383"/>
    <pageSetUpPr fitToPage="1"/>
  </sheetPr>
  <dimension ref="A1:U177"/>
  <sheetViews>
    <sheetView tabSelected="1" workbookViewId="0">
      <selection activeCell="A8" sqref="A8:J8"/>
    </sheetView>
  </sheetViews>
  <sheetFormatPr defaultRowHeight="18" x14ac:dyDescent="0.25"/>
  <cols>
    <col min="1" max="1" width="5.28515625" customWidth="1"/>
    <col min="2" max="2" width="8.140625" customWidth="1"/>
    <col min="3" max="3" width="7" customWidth="1"/>
    <col min="4" max="4" width="1.85546875" customWidth="1"/>
    <col min="5" max="5" width="17" customWidth="1"/>
    <col min="6" max="6" width="60.140625" customWidth="1"/>
    <col min="7" max="7" width="16.7109375" customWidth="1"/>
    <col min="8" max="8" width="17.42578125" customWidth="1"/>
    <col min="9" max="9" width="21" customWidth="1"/>
    <col min="10" max="10" width="20.140625" style="8" customWidth="1"/>
    <col min="14" max="14" width="14.85546875" customWidth="1"/>
    <col min="17" max="17" width="10.5703125" customWidth="1"/>
    <col min="18" max="18" width="10.42578125" customWidth="1"/>
    <col min="21" max="21" width="12" customWidth="1"/>
  </cols>
  <sheetData>
    <row r="1" spans="1:11" ht="91.5" customHeight="1" thickBot="1" x14ac:dyDescent="0.3">
      <c r="A1" s="111"/>
      <c r="B1" s="111"/>
      <c r="C1" s="111"/>
      <c r="D1" s="111"/>
      <c r="E1" s="111"/>
      <c r="F1" s="111"/>
      <c r="G1" s="111"/>
      <c r="H1" s="111"/>
      <c r="I1" s="111"/>
      <c r="J1" s="144"/>
    </row>
    <row r="2" spans="1:11" ht="21" customHeight="1" x14ac:dyDescent="0.3">
      <c r="E2" s="1132" t="s">
        <v>86</v>
      </c>
      <c r="F2" s="1133"/>
      <c r="G2" s="1133"/>
      <c r="H2" s="1133"/>
      <c r="I2" s="1134"/>
    </row>
    <row r="3" spans="1:11" ht="16.5" customHeight="1" thickBot="1" x14ac:dyDescent="0.3">
      <c r="E3" s="1135" t="s">
        <v>530</v>
      </c>
      <c r="F3" s="1136"/>
      <c r="G3" s="1136"/>
      <c r="H3" s="1136"/>
      <c r="I3" s="1137"/>
    </row>
    <row r="4" spans="1:11" ht="25.5" customHeight="1" thickBot="1" x14ac:dyDescent="0.3">
      <c r="A4" s="1"/>
      <c r="B4" s="30"/>
      <c r="C4" s="30"/>
      <c r="D4" s="30"/>
      <c r="E4" s="1032" t="s">
        <v>33</v>
      </c>
      <c r="F4" s="1032"/>
      <c r="G4" s="1032"/>
      <c r="H4" s="1032"/>
      <c r="I4" s="1032"/>
      <c r="J4" s="30"/>
    </row>
    <row r="5" spans="1:11" ht="20.25" customHeight="1" x14ac:dyDescent="0.25">
      <c r="A5" s="1"/>
      <c r="B5" s="2"/>
      <c r="C5" s="3"/>
      <c r="D5" s="3"/>
      <c r="E5" s="4"/>
      <c r="F5" s="1138" t="s">
        <v>63</v>
      </c>
      <c r="G5" s="1139"/>
      <c r="H5" s="1140"/>
      <c r="I5" s="5"/>
    </row>
    <row r="6" spans="1:11" ht="18.75" customHeight="1" thickBot="1" x14ac:dyDescent="0.3">
      <c r="A6" s="1"/>
      <c r="B6" s="2"/>
      <c r="C6" s="3"/>
      <c r="D6" s="3"/>
      <c r="E6" s="4"/>
      <c r="F6" s="1141">
        <v>42370</v>
      </c>
      <c r="G6" s="1142"/>
      <c r="H6" s="1143"/>
      <c r="I6" s="5"/>
    </row>
    <row r="7" spans="1:11" ht="8.25" customHeight="1" x14ac:dyDescent="0.25">
      <c r="A7" s="1"/>
      <c r="B7" s="2"/>
      <c r="C7" s="3"/>
      <c r="D7" s="3"/>
      <c r="E7" s="4"/>
      <c r="F7" s="183"/>
      <c r="G7" s="183"/>
      <c r="H7" s="183"/>
      <c r="I7" s="5"/>
    </row>
    <row r="8" spans="1:11" ht="15" customHeight="1" x14ac:dyDescent="0.2">
      <c r="A8" s="1096" t="s">
        <v>542</v>
      </c>
      <c r="B8" s="1097"/>
      <c r="C8" s="1097"/>
      <c r="D8" s="1097"/>
      <c r="E8" s="1097"/>
      <c r="F8" s="1097"/>
      <c r="G8" s="1097"/>
      <c r="H8" s="1097"/>
      <c r="I8" s="1097"/>
      <c r="J8" s="1098"/>
    </row>
    <row r="9" spans="1:11" ht="15" customHeight="1" x14ac:dyDescent="0.2">
      <c r="A9" s="1099" t="s">
        <v>422</v>
      </c>
      <c r="B9" s="1100"/>
      <c r="C9" s="1100"/>
      <c r="D9" s="1100"/>
      <c r="E9" s="1100"/>
      <c r="F9" s="1100"/>
      <c r="G9" s="1100"/>
      <c r="H9" s="1100"/>
      <c r="I9" s="1100"/>
      <c r="J9" s="1101"/>
    </row>
    <row r="10" spans="1:11" ht="9" customHeight="1" x14ac:dyDescent="0.2">
      <c r="A10" s="718"/>
      <c r="B10" s="718"/>
      <c r="C10" s="718"/>
      <c r="D10" s="718"/>
      <c r="E10" s="718"/>
      <c r="F10" s="718"/>
      <c r="G10" s="719"/>
      <c r="H10" s="718"/>
      <c r="I10" s="718"/>
      <c r="J10" s="718"/>
    </row>
    <row r="11" spans="1:11" x14ac:dyDescent="0.25">
      <c r="A11" s="299" t="s">
        <v>0</v>
      </c>
      <c r="B11" s="665" t="s">
        <v>97</v>
      </c>
      <c r="C11" s="260"/>
      <c r="D11" s="260"/>
      <c r="E11" s="260"/>
      <c r="F11" s="767" t="s">
        <v>304</v>
      </c>
      <c r="G11" s="767"/>
      <c r="H11" s="767"/>
      <c r="I11" s="15"/>
      <c r="J11" s="144"/>
    </row>
    <row r="12" spans="1:11" ht="12" customHeight="1" x14ac:dyDescent="0.25">
      <c r="A12" s="702"/>
      <c r="B12" s="665"/>
      <c r="C12" s="9"/>
      <c r="D12" s="9"/>
      <c r="E12" s="9"/>
      <c r="F12" s="143"/>
      <c r="G12" s="143"/>
      <c r="H12" s="143"/>
      <c r="I12" s="6"/>
      <c r="J12" s="144"/>
      <c r="K12" s="111"/>
    </row>
    <row r="13" spans="1:11" ht="15" customHeight="1" thickBot="1" x14ac:dyDescent="0.3">
      <c r="A13" s="478"/>
      <c r="B13" s="319" t="s">
        <v>1</v>
      </c>
      <c r="C13" s="10" t="s">
        <v>2</v>
      </c>
      <c r="D13" s="10"/>
      <c r="E13" s="9"/>
      <c r="F13" s="9"/>
      <c r="G13" s="6"/>
      <c r="H13" s="6"/>
      <c r="I13" s="221"/>
      <c r="J13" s="440"/>
      <c r="K13" s="111"/>
    </row>
    <row r="14" spans="1:11" ht="15.75" x14ac:dyDescent="0.25">
      <c r="A14" s="6"/>
      <c r="B14" s="6"/>
      <c r="C14" s="1026" t="s">
        <v>214</v>
      </c>
      <c r="D14" s="1027"/>
      <c r="E14" s="1027"/>
      <c r="F14" s="1027"/>
      <c r="G14" s="1027"/>
      <c r="H14" s="1027"/>
      <c r="I14" s="875">
        <v>75</v>
      </c>
      <c r="J14" s="477" t="s">
        <v>301</v>
      </c>
    </row>
    <row r="15" spans="1:11" ht="15.75" x14ac:dyDescent="0.25">
      <c r="A15" s="6"/>
      <c r="B15" s="6"/>
      <c r="C15" s="1028" t="s">
        <v>87</v>
      </c>
      <c r="D15" s="1025"/>
      <c r="E15" s="1025"/>
      <c r="F15" s="74"/>
      <c r="G15" s="1025"/>
      <c r="H15" s="1025"/>
      <c r="I15" s="90">
        <v>91490</v>
      </c>
      <c r="J15" s="476" t="s">
        <v>70</v>
      </c>
    </row>
    <row r="16" spans="1:11" ht="16.5" thickBot="1" x14ac:dyDescent="0.3">
      <c r="A16" s="6"/>
      <c r="B16" s="6"/>
      <c r="C16" s="1028" t="s">
        <v>75</v>
      </c>
      <c r="D16" s="1025"/>
      <c r="E16" s="1025"/>
      <c r="F16" s="75"/>
      <c r="G16" s="1025"/>
      <c r="H16" s="1025"/>
      <c r="I16" s="92">
        <f>I14*I15</f>
        <v>6861750</v>
      </c>
      <c r="J16" s="884" t="s">
        <v>69</v>
      </c>
    </row>
    <row r="17" spans="1:13" ht="14.25" x14ac:dyDescent="0.2">
      <c r="A17" s="6"/>
      <c r="B17" s="6"/>
      <c r="C17" s="1028" t="s">
        <v>65</v>
      </c>
      <c r="D17" s="1025"/>
      <c r="E17" s="1025"/>
      <c r="F17" s="1025"/>
      <c r="G17" s="1025"/>
      <c r="H17" s="1025"/>
      <c r="I17" s="871">
        <v>0.03</v>
      </c>
      <c r="J17" s="514"/>
    </row>
    <row r="18" spans="1:13" ht="18" customHeight="1" x14ac:dyDescent="0.2">
      <c r="A18" s="6"/>
      <c r="B18" s="6"/>
      <c r="C18" s="1093" t="s">
        <v>328</v>
      </c>
      <c r="D18" s="1094"/>
      <c r="E18" s="1094"/>
      <c r="F18" s="1094"/>
      <c r="G18" s="1094"/>
      <c r="H18" s="1094"/>
      <c r="I18" s="136">
        <v>1.7291999999999998E-2</v>
      </c>
      <c r="J18" s="102"/>
    </row>
    <row r="19" spans="1:13" ht="15" thickBot="1" x14ac:dyDescent="0.25">
      <c r="A19" s="6"/>
      <c r="B19" s="15"/>
      <c r="C19" s="285" t="s">
        <v>541</v>
      </c>
      <c r="D19" s="387"/>
      <c r="E19" s="387"/>
      <c r="F19" s="387"/>
      <c r="G19" s="387"/>
      <c r="H19" s="387"/>
      <c r="I19" s="276"/>
      <c r="J19" s="102"/>
      <c r="M19" s="74"/>
    </row>
    <row r="20" spans="1:13" ht="16.5" customHeight="1" x14ac:dyDescent="0.2">
      <c r="A20" s="6"/>
      <c r="B20" s="414" t="s">
        <v>294</v>
      </c>
      <c r="C20" s="513" t="s">
        <v>537</v>
      </c>
      <c r="D20" s="874"/>
      <c r="E20" s="874"/>
      <c r="F20" s="874"/>
      <c r="G20" s="874"/>
      <c r="H20" s="883"/>
      <c r="I20" s="873"/>
      <c r="J20" s="102"/>
    </row>
    <row r="21" spans="1:13" ht="19.5" customHeight="1" thickBot="1" x14ac:dyDescent="0.25">
      <c r="A21" s="6"/>
      <c r="B21" s="414"/>
      <c r="C21" s="965" t="s">
        <v>519</v>
      </c>
      <c r="D21" s="869"/>
      <c r="E21" s="869"/>
      <c r="F21" s="869"/>
      <c r="G21" s="869"/>
      <c r="H21" s="870"/>
      <c r="I21" s="852"/>
      <c r="J21" s="102"/>
    </row>
    <row r="22" spans="1:13" ht="19.5" customHeight="1" thickBot="1" x14ac:dyDescent="0.25">
      <c r="A22" s="6"/>
      <c r="B22" s="414"/>
      <c r="C22" s="74"/>
      <c r="D22" s="223"/>
      <c r="E22" s="223"/>
      <c r="F22" s="869"/>
      <c r="G22" s="869"/>
      <c r="H22" s="870"/>
      <c r="I22" s="852"/>
      <c r="J22" s="102"/>
    </row>
    <row r="23" spans="1:13" ht="24.75" customHeight="1" thickBot="1" x14ac:dyDescent="0.25">
      <c r="A23" s="6"/>
      <c r="B23" s="6"/>
      <c r="C23" s="16"/>
      <c r="D23" s="16"/>
      <c r="E23" s="6"/>
      <c r="F23" s="1127" t="s">
        <v>465</v>
      </c>
      <c r="G23" s="1128"/>
      <c r="H23" s="1129"/>
      <c r="I23" s="872">
        <f>I43/2080</f>
        <v>44.990384615384613</v>
      </c>
      <c r="J23" s="102"/>
    </row>
    <row r="24" spans="1:13" ht="20.25" customHeight="1" thickBot="1" x14ac:dyDescent="0.25">
      <c r="A24" s="6"/>
      <c r="B24" s="6"/>
      <c r="C24" s="15"/>
      <c r="D24" s="15"/>
      <c r="E24" s="17" t="s">
        <v>3</v>
      </c>
      <c r="F24" s="675" t="s">
        <v>4</v>
      </c>
      <c r="G24" s="675" t="s">
        <v>10</v>
      </c>
      <c r="H24" s="675" t="s">
        <v>11</v>
      </c>
      <c r="I24" s="676" t="s">
        <v>18</v>
      </c>
      <c r="J24" s="102"/>
    </row>
    <row r="25" spans="1:13" ht="14.25" x14ac:dyDescent="0.2">
      <c r="A25" s="6"/>
      <c r="B25" s="6"/>
      <c r="C25" s="19" t="s">
        <v>24</v>
      </c>
      <c r="D25" s="19"/>
      <c r="E25" s="84">
        <v>75</v>
      </c>
      <c r="F25" s="79">
        <f>I16</f>
        <v>6861750</v>
      </c>
      <c r="G25" s="624">
        <f>F25/E25/2080</f>
        <v>43.98557692307692</v>
      </c>
      <c r="H25" s="87">
        <v>0.1</v>
      </c>
      <c r="I25" s="527">
        <f>F25*H25</f>
        <v>686175</v>
      </c>
      <c r="J25" s="102"/>
    </row>
    <row r="26" spans="1:13" ht="14.25" x14ac:dyDescent="0.2">
      <c r="A26" s="6"/>
      <c r="B26" s="6"/>
      <c r="C26" s="19" t="s">
        <v>25</v>
      </c>
      <c r="D26" s="19"/>
      <c r="E26" s="85">
        <v>75</v>
      </c>
      <c r="F26" s="80">
        <f>(F25*(1+I17))+((E26-E25)*$I$15)</f>
        <v>7067602.5</v>
      </c>
      <c r="G26" s="625">
        <f t="shared" ref="G26:G34" si="0">F26/E26/2080</f>
        <v>45.30514423076923</v>
      </c>
      <c r="H26" s="88">
        <v>0.1</v>
      </c>
      <c r="I26" s="528">
        <f t="shared" ref="I26:I34" si="1">F26*H26</f>
        <v>706760.25</v>
      </c>
      <c r="J26" s="102"/>
    </row>
    <row r="27" spans="1:13" ht="14.25" x14ac:dyDescent="0.2">
      <c r="A27" s="6"/>
      <c r="B27" s="6"/>
      <c r="C27" s="19" t="s">
        <v>26</v>
      </c>
      <c r="D27" s="19"/>
      <c r="E27" s="85">
        <v>75</v>
      </c>
      <c r="F27" s="80">
        <f>(F26*(1+I17))+((E27-E26)*$I$15)</f>
        <v>7279630.5750000002</v>
      </c>
      <c r="G27" s="625">
        <f t="shared" si="0"/>
        <v>46.664298557692312</v>
      </c>
      <c r="H27" s="88">
        <v>0.1</v>
      </c>
      <c r="I27" s="528">
        <f t="shared" si="1"/>
        <v>727963.05750000011</v>
      </c>
      <c r="J27" s="102"/>
    </row>
    <row r="28" spans="1:13" ht="14.25" x14ac:dyDescent="0.2">
      <c r="A28" s="6"/>
      <c r="B28" s="6"/>
      <c r="C28" s="19" t="s">
        <v>27</v>
      </c>
      <c r="D28" s="19"/>
      <c r="E28" s="85">
        <v>75</v>
      </c>
      <c r="F28" s="80">
        <f>(F27*(1+I17))+((E28-E27)*$I$15)</f>
        <v>7498019.4922500001</v>
      </c>
      <c r="G28" s="625">
        <f t="shared" si="0"/>
        <v>48.064227514423074</v>
      </c>
      <c r="H28" s="88">
        <v>0.1</v>
      </c>
      <c r="I28" s="528">
        <f t="shared" si="1"/>
        <v>749801.94922500011</v>
      </c>
      <c r="J28" s="102"/>
    </row>
    <row r="29" spans="1:13" ht="14.25" x14ac:dyDescent="0.2">
      <c r="A29" s="6"/>
      <c r="B29" s="6"/>
      <c r="C29" s="19" t="s">
        <v>28</v>
      </c>
      <c r="D29" s="19"/>
      <c r="E29" s="85">
        <v>75</v>
      </c>
      <c r="F29" s="80">
        <f>(F28*(1+I17))+((E29-E28)*$I$15)</f>
        <v>7722960.0770175001</v>
      </c>
      <c r="G29" s="625">
        <f t="shared" si="0"/>
        <v>49.506154339855776</v>
      </c>
      <c r="H29" s="88">
        <v>0.1</v>
      </c>
      <c r="I29" s="528">
        <f t="shared" si="1"/>
        <v>772296.00770175003</v>
      </c>
      <c r="J29" s="102"/>
    </row>
    <row r="30" spans="1:13" ht="14.25" x14ac:dyDescent="0.2">
      <c r="A30" s="6"/>
      <c r="B30" s="6"/>
      <c r="C30" s="19" t="s">
        <v>29</v>
      </c>
      <c r="D30" s="19"/>
      <c r="E30" s="85">
        <v>75</v>
      </c>
      <c r="F30" s="80">
        <f>(F29*(1+I17))+((E30-E29)*$I$15)</f>
        <v>7954648.8793280255</v>
      </c>
      <c r="G30" s="625">
        <f t="shared" si="0"/>
        <v>50.991338970051444</v>
      </c>
      <c r="H30" s="88">
        <v>0.1</v>
      </c>
      <c r="I30" s="528">
        <f t="shared" si="1"/>
        <v>795464.88793280255</v>
      </c>
      <c r="J30" s="102"/>
    </row>
    <row r="31" spans="1:13" ht="14.25" x14ac:dyDescent="0.2">
      <c r="A31" s="6"/>
      <c r="B31" s="6"/>
      <c r="C31" s="19" t="s">
        <v>30</v>
      </c>
      <c r="D31" s="19"/>
      <c r="E31" s="85">
        <v>75</v>
      </c>
      <c r="F31" s="80">
        <f>(F30*(1+I17))+((E31-E30)*$I$15)</f>
        <v>8193288.3457078664</v>
      </c>
      <c r="G31" s="625">
        <f t="shared" si="0"/>
        <v>52.521079139152995</v>
      </c>
      <c r="H31" s="88">
        <v>0.1</v>
      </c>
      <c r="I31" s="528">
        <f t="shared" si="1"/>
        <v>819328.83457078668</v>
      </c>
      <c r="J31" s="102"/>
    </row>
    <row r="32" spans="1:13" ht="15" thickBot="1" x14ac:dyDescent="0.25">
      <c r="A32" s="6"/>
      <c r="B32" s="6"/>
      <c r="C32" s="19" t="s">
        <v>88</v>
      </c>
      <c r="D32" s="19"/>
      <c r="E32" s="103">
        <v>75</v>
      </c>
      <c r="F32" s="365">
        <f>(F31*(1+I17))+((E32-E31)*I15)</f>
        <v>8439086.9960791022</v>
      </c>
      <c r="G32" s="631">
        <f t="shared" si="0"/>
        <v>54.096711513327577</v>
      </c>
      <c r="H32" s="104">
        <v>0.1</v>
      </c>
      <c r="I32" s="530">
        <f t="shared" si="1"/>
        <v>843908.69960791024</v>
      </c>
      <c r="J32" s="492"/>
    </row>
    <row r="33" spans="1:15" ht="14.25" x14ac:dyDescent="0.2">
      <c r="A33" s="6"/>
      <c r="B33" s="6"/>
      <c r="C33" s="19" t="s">
        <v>89</v>
      </c>
      <c r="D33" s="19"/>
      <c r="E33" s="85">
        <v>75</v>
      </c>
      <c r="F33" s="80">
        <f>(F32*(1+I17))+((E33-E32)*I15)</f>
        <v>8692259.6059614755</v>
      </c>
      <c r="G33" s="625">
        <f t="shared" si="0"/>
        <v>55.719612858727409</v>
      </c>
      <c r="H33" s="88">
        <v>0.1</v>
      </c>
      <c r="I33" s="529">
        <f t="shared" si="1"/>
        <v>869225.96059614758</v>
      </c>
      <c r="J33" s="421" t="s">
        <v>66</v>
      </c>
    </row>
    <row r="34" spans="1:15" ht="15" thickBot="1" x14ac:dyDescent="0.25">
      <c r="A34" s="6"/>
      <c r="B34" s="6"/>
      <c r="C34" s="19" t="s">
        <v>90</v>
      </c>
      <c r="D34" s="19"/>
      <c r="E34" s="86">
        <v>75</v>
      </c>
      <c r="F34" s="81">
        <f>(F33*(1+I17))+((E34-E33)*I15)</f>
        <v>8953027.3941403199</v>
      </c>
      <c r="G34" s="626">
        <f t="shared" si="0"/>
        <v>57.391201244489231</v>
      </c>
      <c r="H34" s="89">
        <v>0.1</v>
      </c>
      <c r="I34" s="531">
        <f t="shared" si="1"/>
        <v>895302.73941403208</v>
      </c>
      <c r="J34" s="421" t="s">
        <v>71</v>
      </c>
    </row>
    <row r="35" spans="1:15" ht="16.5" thickBot="1" x14ac:dyDescent="0.3">
      <c r="A35" s="6"/>
      <c r="B35" s="6"/>
      <c r="C35" s="10" t="s">
        <v>5</v>
      </c>
      <c r="D35" s="10"/>
      <c r="E35" s="6"/>
      <c r="F35" s="565">
        <f>SUM(F25:F34)</f>
        <v>78662273.865484282</v>
      </c>
      <c r="G35" s="21"/>
      <c r="H35" s="22"/>
      <c r="I35" s="394" t="s">
        <v>208</v>
      </c>
      <c r="J35" s="532">
        <f>SUM(I25:I34)</f>
        <v>7866227.3865484297</v>
      </c>
      <c r="O35" s="9"/>
    </row>
    <row r="36" spans="1:15" ht="14.25" x14ac:dyDescent="0.2">
      <c r="A36" s="16" t="s">
        <v>460</v>
      </c>
      <c r="B36" s="6"/>
      <c r="D36" s="10"/>
      <c r="E36" s="6"/>
      <c r="F36" s="20"/>
      <c r="G36" s="21"/>
      <c r="H36" s="22"/>
      <c r="I36" s="257"/>
      <c r="J36" s="102"/>
      <c r="O36" s="9"/>
    </row>
    <row r="37" spans="1:15" ht="14.25" x14ac:dyDescent="0.2">
      <c r="A37" s="16" t="s">
        <v>461</v>
      </c>
      <c r="B37" s="6"/>
      <c r="D37" s="10"/>
      <c r="E37" s="6"/>
      <c r="F37" s="20"/>
      <c r="G37" s="21"/>
      <c r="H37" s="22"/>
      <c r="I37" s="257"/>
      <c r="J37" s="108"/>
      <c r="O37" s="9"/>
    </row>
    <row r="38" spans="1:15" ht="15" thickBot="1" x14ac:dyDescent="0.25">
      <c r="A38" s="16"/>
      <c r="B38" s="6"/>
      <c r="D38" s="10"/>
      <c r="E38" s="6"/>
      <c r="F38" s="20"/>
      <c r="G38" s="21"/>
      <c r="H38" s="22"/>
      <c r="I38" s="257"/>
      <c r="J38" s="108"/>
      <c r="O38" s="9"/>
    </row>
    <row r="39" spans="1:15" ht="43.5" customHeight="1" thickBot="1" x14ac:dyDescent="0.3">
      <c r="A39" s="1117" t="s">
        <v>189</v>
      </c>
      <c r="B39" s="1118"/>
      <c r="C39" s="1118"/>
      <c r="D39" s="1118"/>
      <c r="E39" s="1118"/>
      <c r="F39" s="1118"/>
      <c r="G39" s="1119"/>
      <c r="H39" s="1119"/>
      <c r="I39" s="1120"/>
      <c r="J39" s="106"/>
    </row>
    <row r="40" spans="1:15" ht="15" customHeight="1" x14ac:dyDescent="0.25">
      <c r="A40" s="131"/>
      <c r="B40" s="203"/>
      <c r="C40" s="1164" t="s">
        <v>210</v>
      </c>
      <c r="D40" s="1165"/>
      <c r="E40" s="1166"/>
      <c r="F40" s="102"/>
      <c r="G40" s="204"/>
      <c r="H40" s="204"/>
      <c r="I40" s="204" t="s">
        <v>83</v>
      </c>
      <c r="J40" s="107"/>
    </row>
    <row r="41" spans="1:15" ht="15" customHeight="1" x14ac:dyDescent="0.25">
      <c r="A41" s="131"/>
      <c r="B41" s="203"/>
      <c r="C41" s="1121" t="s">
        <v>191</v>
      </c>
      <c r="D41" s="1122"/>
      <c r="E41" s="1123"/>
      <c r="F41" s="102"/>
      <c r="G41" s="205" t="s">
        <v>82</v>
      </c>
      <c r="H41" s="205" t="s">
        <v>82</v>
      </c>
      <c r="I41" s="205" t="s">
        <v>84</v>
      </c>
      <c r="J41" s="108"/>
    </row>
    <row r="42" spans="1:15" ht="15" customHeight="1" thickBot="1" x14ac:dyDescent="0.3">
      <c r="A42" s="131"/>
      <c r="B42" s="203"/>
      <c r="C42" s="1121" t="s">
        <v>79</v>
      </c>
      <c r="D42" s="1122"/>
      <c r="E42" s="1123"/>
      <c r="F42" s="102"/>
      <c r="G42" s="206" t="s">
        <v>91</v>
      </c>
      <c r="H42" s="206" t="s">
        <v>85</v>
      </c>
      <c r="I42" s="205" t="s">
        <v>196</v>
      </c>
      <c r="J42" s="108"/>
    </row>
    <row r="43" spans="1:15" ht="15" customHeight="1" thickBot="1" x14ac:dyDescent="0.3">
      <c r="A43" s="131"/>
      <c r="B43" s="316"/>
      <c r="C43" s="1124">
        <v>61776</v>
      </c>
      <c r="D43" s="1125"/>
      <c r="E43" s="1126"/>
      <c r="F43" s="102"/>
      <c r="G43" s="214" t="s">
        <v>333</v>
      </c>
      <c r="H43" s="213" t="s">
        <v>80</v>
      </c>
      <c r="I43" s="216">
        <v>93580</v>
      </c>
      <c r="J43" s="151" t="s">
        <v>184</v>
      </c>
    </row>
    <row r="44" spans="1:15" ht="3" customHeight="1" thickBot="1" x14ac:dyDescent="0.25">
      <c r="A44" s="131"/>
      <c r="B44" s="203"/>
      <c r="C44" s="1121"/>
      <c r="D44" s="1122"/>
      <c r="E44" s="1123"/>
      <c r="F44" s="102"/>
      <c r="G44" s="217"/>
      <c r="H44" s="215"/>
      <c r="I44" s="150"/>
      <c r="J44" s="108"/>
    </row>
    <row r="45" spans="1:15" ht="15" customHeight="1" x14ac:dyDescent="0.25">
      <c r="A45" s="131"/>
      <c r="B45" s="203"/>
      <c r="C45" s="1161" t="s">
        <v>534</v>
      </c>
      <c r="D45" s="1162"/>
      <c r="E45" s="1163"/>
      <c r="F45" s="102"/>
      <c r="G45" s="109" t="s">
        <v>91</v>
      </c>
      <c r="H45" s="207" t="s">
        <v>85</v>
      </c>
      <c r="I45" s="210" t="s">
        <v>190</v>
      </c>
      <c r="J45" s="108"/>
    </row>
    <row r="46" spans="1:15" ht="15" customHeight="1" thickBot="1" x14ac:dyDescent="0.3">
      <c r="A46" s="131"/>
      <c r="B46" s="203"/>
      <c r="C46" s="1144" t="s">
        <v>531</v>
      </c>
      <c r="D46" s="1145"/>
      <c r="E46" s="1146"/>
      <c r="F46" s="102"/>
      <c r="G46" s="110" t="s">
        <v>91</v>
      </c>
      <c r="H46" s="208" t="s">
        <v>85</v>
      </c>
      <c r="I46" s="211" t="s">
        <v>190</v>
      </c>
      <c r="J46" s="108"/>
    </row>
    <row r="47" spans="1:15" ht="15" customHeight="1" thickBot="1" x14ac:dyDescent="0.3">
      <c r="A47" s="1159" t="s">
        <v>192</v>
      </c>
      <c r="B47" s="1159"/>
      <c r="C47" s="1159"/>
      <c r="D47" s="1159"/>
      <c r="E47" s="1159"/>
      <c r="F47" s="1160"/>
      <c r="G47" s="113" t="s">
        <v>91</v>
      </c>
      <c r="H47" s="209" t="s">
        <v>85</v>
      </c>
      <c r="I47" s="212" t="s">
        <v>190</v>
      </c>
      <c r="J47" s="108"/>
    </row>
    <row r="48" spans="1:15" ht="15" customHeight="1" x14ac:dyDescent="0.2">
      <c r="A48" s="1130" t="s">
        <v>532</v>
      </c>
      <c r="B48" s="1130"/>
      <c r="C48" s="1130"/>
      <c r="D48" s="1130"/>
      <c r="E48" s="1130"/>
      <c r="F48" s="1130"/>
      <c r="G48" s="1130"/>
      <c r="H48" s="1130"/>
      <c r="I48" s="1131"/>
      <c r="J48" s="108"/>
    </row>
    <row r="49" spans="1:11" ht="12.95" customHeight="1" thickBot="1" x14ac:dyDescent="0.3">
      <c r="A49" s="1168" t="s">
        <v>533</v>
      </c>
      <c r="B49" s="1169"/>
      <c r="C49" s="1169"/>
      <c r="D49" s="1169"/>
      <c r="E49" s="1169"/>
      <c r="F49" s="1169"/>
      <c r="G49" s="1169"/>
      <c r="H49" s="1169"/>
      <c r="I49" s="1170"/>
      <c r="J49" s="265"/>
    </row>
    <row r="50" spans="1:11" ht="35.25" customHeight="1" x14ac:dyDescent="0.25">
      <c r="A50" s="475" t="s">
        <v>430</v>
      </c>
      <c r="B50" s="15"/>
      <c r="C50" s="15"/>
      <c r="D50" s="15"/>
      <c r="E50" s="260"/>
      <c r="F50" s="260"/>
      <c r="G50" s="396"/>
      <c r="H50" s="260"/>
      <c r="I50" s="15"/>
      <c r="J50" s="397"/>
    </row>
    <row r="51" spans="1:11" ht="16.5" customHeight="1" thickBot="1" x14ac:dyDescent="0.3">
      <c r="A51" s="398" t="s">
        <v>7</v>
      </c>
      <c r="B51" s="984" t="s">
        <v>386</v>
      </c>
      <c r="C51" s="984"/>
      <c r="D51" s="984"/>
      <c r="E51" s="984"/>
      <c r="F51" s="984"/>
      <c r="G51" s="251"/>
      <c r="H51" s="221"/>
      <c r="I51" s="399"/>
      <c r="J51" s="400"/>
    </row>
    <row r="52" spans="1:11" ht="10.5" customHeight="1" x14ac:dyDescent="0.2">
      <c r="A52" s="6"/>
      <c r="B52" s="6"/>
      <c r="C52" s="6"/>
      <c r="D52" s="6"/>
      <c r="E52" s="6"/>
      <c r="F52" s="6"/>
      <c r="G52" s="6"/>
      <c r="H52" s="6"/>
      <c r="I52" s="375"/>
      <c r="J52" s="115"/>
    </row>
    <row r="53" spans="1:11" ht="15.75" x14ac:dyDescent="0.25">
      <c r="A53" s="143"/>
      <c r="B53" s="60"/>
      <c r="C53" s="1042" t="s">
        <v>223</v>
      </c>
      <c r="D53" s="1042"/>
      <c r="E53" s="1042"/>
      <c r="F53" s="1042"/>
      <c r="G53" s="1042"/>
      <c r="H53" s="143"/>
      <c r="I53" s="375"/>
      <c r="J53" s="115"/>
    </row>
    <row r="54" spans="1:11" ht="15" x14ac:dyDescent="0.25">
      <c r="A54" s="6"/>
      <c r="B54" s="59"/>
      <c r="C54" s="302" t="s">
        <v>1</v>
      </c>
      <c r="D54" s="10" t="s">
        <v>222</v>
      </c>
      <c r="E54" s="135"/>
      <c r="F54" s="135"/>
      <c r="G54" s="135"/>
      <c r="H54" s="6"/>
      <c r="I54" s="376"/>
      <c r="J54" s="115"/>
    </row>
    <row r="55" spans="1:11" ht="15" x14ac:dyDescent="0.25">
      <c r="A55" s="225"/>
      <c r="B55" s="100"/>
      <c r="C55" s="302"/>
      <c r="D55" s="74" t="s">
        <v>255</v>
      </c>
      <c r="E55" s="74"/>
      <c r="F55" s="74"/>
      <c r="G55" s="635">
        <v>0</v>
      </c>
      <c r="H55" s="307"/>
      <c r="I55" s="90"/>
      <c r="J55" s="115"/>
    </row>
    <row r="56" spans="1:11" ht="15.75" thickBot="1" x14ac:dyDescent="0.3">
      <c r="A56" s="225"/>
      <c r="B56" s="100"/>
      <c r="C56" s="302"/>
      <c r="D56" s="74" t="s">
        <v>275</v>
      </c>
      <c r="E56" s="74"/>
      <c r="F56" s="74"/>
      <c r="G56" s="643">
        <v>2000000</v>
      </c>
      <c r="H56" s="307"/>
      <c r="I56" s="92"/>
      <c r="J56" s="115"/>
    </row>
    <row r="57" spans="1:11" ht="15.75" thickBot="1" x14ac:dyDescent="0.3">
      <c r="A57" s="225"/>
      <c r="B57" s="100"/>
      <c r="C57" s="302"/>
      <c r="D57" s="299" t="s">
        <v>239</v>
      </c>
      <c r="E57" s="74"/>
      <c r="F57" s="74"/>
      <c r="G57" s="301"/>
      <c r="H57" s="533">
        <f>G55+G56</f>
        <v>2000000</v>
      </c>
      <c r="I57" s="91"/>
      <c r="J57" s="115"/>
    </row>
    <row r="58" spans="1:11" ht="14.25" x14ac:dyDescent="0.2">
      <c r="A58" s="6"/>
      <c r="B58" s="6"/>
      <c r="C58" s="26"/>
      <c r="D58" s="26"/>
      <c r="E58" s="16"/>
      <c r="F58" s="16"/>
      <c r="G58" s="16"/>
      <c r="H58" s="16"/>
      <c r="I58" s="91"/>
      <c r="J58" s="115"/>
    </row>
    <row r="59" spans="1:11" ht="15" x14ac:dyDescent="0.25">
      <c r="A59" s="6"/>
      <c r="B59" s="6"/>
      <c r="C59" s="302" t="s">
        <v>6</v>
      </c>
      <c r="D59" s="299" t="s">
        <v>238</v>
      </c>
      <c r="E59" s="297"/>
      <c r="F59" s="297"/>
      <c r="G59" s="301"/>
      <c r="H59" s="308"/>
      <c r="I59" s="91"/>
      <c r="J59" s="115"/>
    </row>
    <row r="60" spans="1:11" ht="14.25" x14ac:dyDescent="0.2">
      <c r="A60" s="6"/>
      <c r="B60" s="6"/>
      <c r="C60" s="302"/>
      <c r="D60" s="74"/>
      <c r="E60" s="74" t="s">
        <v>406</v>
      </c>
      <c r="F60" s="74"/>
      <c r="G60" s="637">
        <v>160000</v>
      </c>
      <c r="H60" s="307"/>
      <c r="I60" s="91"/>
      <c r="J60" s="115"/>
    </row>
    <row r="61" spans="1:11" ht="14.25" x14ac:dyDescent="0.2">
      <c r="A61" s="6"/>
      <c r="B61" s="6"/>
      <c r="C61" s="302"/>
      <c r="D61" s="74"/>
      <c r="E61" s="290" t="s">
        <v>412</v>
      </c>
      <c r="F61" s="74"/>
      <c r="G61" s="643">
        <v>310000</v>
      </c>
      <c r="H61" s="307"/>
      <c r="I61" s="91"/>
      <c r="J61" s="115"/>
    </row>
    <row r="62" spans="1:11" ht="15" thickBot="1" x14ac:dyDescent="0.25">
      <c r="A62" s="6"/>
      <c r="B62" s="6"/>
      <c r="C62" s="302"/>
      <c r="D62" s="74"/>
      <c r="E62" s="74" t="s">
        <v>408</v>
      </c>
      <c r="F62" s="74"/>
      <c r="G62" s="644">
        <v>6000000</v>
      </c>
      <c r="H62" s="307"/>
      <c r="I62" s="91"/>
      <c r="J62" s="115"/>
    </row>
    <row r="63" spans="1:11" ht="15" thickBot="1" x14ac:dyDescent="0.25">
      <c r="A63" s="6"/>
      <c r="B63" s="6"/>
      <c r="C63" s="302"/>
      <c r="D63" s="299" t="s">
        <v>241</v>
      </c>
      <c r="E63" s="74"/>
      <c r="F63" s="74"/>
      <c r="G63" s="74"/>
      <c r="H63" s="533">
        <f>SUM(G60:G62)</f>
        <v>6470000</v>
      </c>
      <c r="I63" s="91"/>
      <c r="J63" s="115"/>
    </row>
    <row r="64" spans="1:11" ht="14.25" x14ac:dyDescent="0.2">
      <c r="A64" s="6"/>
      <c r="B64" s="6"/>
      <c r="C64" s="24"/>
      <c r="D64" s="24"/>
      <c r="E64" s="297"/>
      <c r="F64" s="6"/>
      <c r="G64" s="6"/>
      <c r="H64" s="6"/>
      <c r="I64" s="91"/>
      <c r="J64" s="115"/>
      <c r="K64" s="290"/>
    </row>
    <row r="65" spans="1:13" ht="14.25" x14ac:dyDescent="0.2">
      <c r="A65" s="6"/>
      <c r="B65" s="6"/>
      <c r="C65" s="302" t="s">
        <v>23</v>
      </c>
      <c r="D65" s="299" t="s">
        <v>225</v>
      </c>
      <c r="E65" s="297"/>
      <c r="F65" s="297"/>
      <c r="G65" s="297"/>
      <c r="H65" s="6"/>
      <c r="I65" s="91"/>
      <c r="J65" s="115"/>
    </row>
    <row r="66" spans="1:13" ht="14.25" x14ac:dyDescent="0.2">
      <c r="A66" s="6"/>
      <c r="B66" s="6"/>
      <c r="C66" s="302"/>
      <c r="D66" s="74" t="s">
        <v>256</v>
      </c>
      <c r="E66" s="74"/>
      <c r="F66" s="19"/>
      <c r="G66" s="636">
        <v>0</v>
      </c>
      <c r="H66" s="295"/>
      <c r="I66" s="91"/>
      <c r="J66" s="115"/>
    </row>
    <row r="67" spans="1:13" ht="15" thickBot="1" x14ac:dyDescent="0.25">
      <c r="A67" s="6"/>
      <c r="B67" s="6"/>
      <c r="C67" s="302"/>
      <c r="D67" s="74" t="s">
        <v>254</v>
      </c>
      <c r="E67" s="74"/>
      <c r="F67" s="19"/>
      <c r="G67" s="639">
        <v>60</v>
      </c>
      <c r="H67" s="296"/>
      <c r="J67" s="115"/>
    </row>
    <row r="68" spans="1:13" ht="15.75" thickBot="1" x14ac:dyDescent="0.3">
      <c r="A68" s="6"/>
      <c r="B68" s="6"/>
      <c r="C68" s="16"/>
      <c r="D68" s="299" t="s">
        <v>231</v>
      </c>
      <c r="E68" s="74"/>
      <c r="F68" s="74"/>
      <c r="G68" s="74"/>
      <c r="H68" s="533">
        <f>G66*G67</f>
        <v>0</v>
      </c>
      <c r="I68" s="377"/>
      <c r="J68" s="115"/>
    </row>
    <row r="69" spans="1:13" ht="14.25" x14ac:dyDescent="0.2">
      <c r="A69" s="6"/>
      <c r="B69" s="6"/>
      <c r="C69" s="16"/>
      <c r="D69" s="340" t="s">
        <v>244</v>
      </c>
      <c r="E69" s="339"/>
      <c r="F69" s="339"/>
      <c r="G69" s="339"/>
      <c r="H69" s="574">
        <f>G66*120</f>
        <v>0</v>
      </c>
      <c r="I69" s="378"/>
      <c r="J69" s="115"/>
      <c r="M69" s="315"/>
    </row>
    <row r="70" spans="1:13" ht="14.25" x14ac:dyDescent="0.2">
      <c r="A70" s="6"/>
      <c r="B70" s="6"/>
      <c r="C70" s="24"/>
      <c r="D70" s="24"/>
      <c r="E70" s="299"/>
      <c r="F70" s="297"/>
      <c r="G70" s="297"/>
      <c r="H70" s="297"/>
      <c r="I70" s="287"/>
      <c r="J70" s="115"/>
    </row>
    <row r="71" spans="1:13" ht="15" customHeight="1" x14ac:dyDescent="0.2">
      <c r="A71" s="6"/>
      <c r="B71" s="6"/>
      <c r="C71" s="302" t="s">
        <v>243</v>
      </c>
      <c r="D71" s="299" t="s">
        <v>224</v>
      </c>
      <c r="E71" s="297"/>
      <c r="F71" s="297"/>
      <c r="G71" s="297"/>
      <c r="H71" s="287"/>
      <c r="I71" s="288"/>
      <c r="J71" s="102"/>
    </row>
    <row r="72" spans="1:13" ht="15" customHeight="1" x14ac:dyDescent="0.2">
      <c r="A72" s="6"/>
      <c r="B72" s="6"/>
      <c r="C72" s="302"/>
      <c r="D72" s="74" t="s">
        <v>256</v>
      </c>
      <c r="E72" s="74"/>
      <c r="F72" s="19"/>
      <c r="G72" s="636">
        <v>500</v>
      </c>
      <c r="H72" s="288"/>
      <c r="I72" s="287"/>
      <c r="J72" s="102"/>
    </row>
    <row r="73" spans="1:13" ht="15" customHeight="1" thickBot="1" x14ac:dyDescent="0.25">
      <c r="A73" s="6"/>
      <c r="B73" s="6"/>
      <c r="C73" s="302"/>
      <c r="D73" s="74" t="s">
        <v>254</v>
      </c>
      <c r="E73" s="74"/>
      <c r="F73" s="74"/>
      <c r="G73" s="639">
        <v>60</v>
      </c>
      <c r="H73" s="287"/>
      <c r="J73" s="102"/>
    </row>
    <row r="74" spans="1:13" ht="15" customHeight="1" thickBot="1" x14ac:dyDescent="0.25">
      <c r="A74" s="6"/>
      <c r="B74" s="6"/>
      <c r="C74" s="16"/>
      <c r="D74" s="9" t="s">
        <v>236</v>
      </c>
      <c r="E74" s="135"/>
      <c r="F74" s="135"/>
      <c r="G74" s="135"/>
      <c r="H74" s="534">
        <f>G72*G73</f>
        <v>30000</v>
      </c>
      <c r="I74" s="322"/>
      <c r="J74" s="102"/>
    </row>
    <row r="75" spans="1:13" ht="15" customHeight="1" x14ac:dyDescent="0.2">
      <c r="A75" s="6"/>
      <c r="B75" s="6"/>
      <c r="C75" s="7"/>
      <c r="D75" s="7"/>
      <c r="E75" s="7" t="s">
        <v>505</v>
      </c>
      <c r="F75" s="293"/>
      <c r="G75" s="293"/>
      <c r="H75" s="293"/>
      <c r="I75" s="291"/>
      <c r="J75" s="102"/>
    </row>
    <row r="76" spans="1:13" ht="24.75" customHeight="1" x14ac:dyDescent="0.2">
      <c r="A76" s="6"/>
      <c r="B76" s="6"/>
      <c r="C76" s="16" t="s">
        <v>253</v>
      </c>
      <c r="D76" s="10" t="s">
        <v>246</v>
      </c>
      <c r="E76" s="16"/>
      <c r="F76" s="16"/>
      <c r="G76" s="16"/>
      <c r="H76" s="294"/>
      <c r="I76" s="291"/>
      <c r="J76" s="102"/>
    </row>
    <row r="77" spans="1:13" ht="15" customHeight="1" x14ac:dyDescent="0.2">
      <c r="A77" s="6"/>
      <c r="B77" s="6"/>
      <c r="C77" s="290"/>
      <c r="D77" s="6" t="s">
        <v>264</v>
      </c>
      <c r="E77" s="6"/>
      <c r="F77" s="6"/>
      <c r="G77" s="588">
        <v>300000</v>
      </c>
      <c r="H77" s="291"/>
      <c r="I77" s="291"/>
      <c r="J77" s="102"/>
    </row>
    <row r="78" spans="1:13" ht="15" customHeight="1" x14ac:dyDescent="0.2">
      <c r="A78" s="6"/>
      <c r="B78" s="6"/>
      <c r="C78" s="290"/>
      <c r="D78" s="6" t="s">
        <v>268</v>
      </c>
      <c r="E78" s="6"/>
      <c r="F78" s="6"/>
      <c r="G78" s="645">
        <v>100000</v>
      </c>
      <c r="H78" s="291"/>
      <c r="I78" s="379"/>
      <c r="J78" s="102"/>
    </row>
    <row r="79" spans="1:13" ht="15" customHeight="1" thickBot="1" x14ac:dyDescent="0.25">
      <c r="A79" s="6"/>
      <c r="B79" s="6"/>
      <c r="C79" s="290"/>
      <c r="D79" s="6" t="s">
        <v>269</v>
      </c>
      <c r="E79" s="6"/>
      <c r="F79" s="6"/>
      <c r="G79" s="588">
        <v>2100000</v>
      </c>
      <c r="H79" s="291"/>
      <c r="I79" s="379"/>
      <c r="J79" s="102"/>
    </row>
    <row r="80" spans="1:13" ht="14.25" customHeight="1" thickBot="1" x14ac:dyDescent="0.25">
      <c r="A80" s="6"/>
      <c r="B80" s="6"/>
      <c r="C80" s="290"/>
      <c r="D80" s="9" t="s">
        <v>230</v>
      </c>
      <c r="E80" s="6"/>
      <c r="F80" s="6"/>
      <c r="G80" s="6"/>
      <c r="H80" s="380">
        <f>G77+G78+G79</f>
        <v>2500000</v>
      </c>
      <c r="I80" s="379"/>
      <c r="J80" s="102"/>
    </row>
    <row r="81" spans="1:18" ht="17.25" customHeight="1" x14ac:dyDescent="0.25">
      <c r="A81" s="6"/>
      <c r="B81" s="6"/>
      <c r="C81" s="290"/>
      <c r="D81" s="9"/>
      <c r="E81" s="985" t="s">
        <v>312</v>
      </c>
      <c r="F81" s="986"/>
      <c r="G81" s="986"/>
      <c r="H81" s="987"/>
      <c r="I81" s="568">
        <f>H57+H63+H68+H74+H80</f>
        <v>11000000</v>
      </c>
      <c r="J81" s="102"/>
    </row>
    <row r="82" spans="1:18" ht="15" customHeight="1" x14ac:dyDescent="0.2">
      <c r="A82" s="6"/>
      <c r="B82" s="6"/>
      <c r="C82" s="290"/>
      <c r="D82" s="9"/>
      <c r="E82" s="372" t="s">
        <v>387</v>
      </c>
      <c r="F82" s="352"/>
      <c r="G82" s="352"/>
      <c r="H82" s="381"/>
      <c r="I82" s="382"/>
      <c r="J82" s="102"/>
    </row>
    <row r="83" spans="1:18" ht="12.75" customHeight="1" thickBot="1" x14ac:dyDescent="0.25">
      <c r="A83" s="6"/>
      <c r="B83" s="6"/>
      <c r="C83" s="7"/>
      <c r="D83" s="7"/>
      <c r="E83" s="354" t="s">
        <v>388</v>
      </c>
      <c r="F83" s="319"/>
      <c r="G83" s="319"/>
      <c r="H83" s="319"/>
      <c r="I83" s="373"/>
      <c r="J83" s="492"/>
    </row>
    <row r="84" spans="1:18" ht="27.75" customHeight="1" thickBot="1" x14ac:dyDescent="0.3">
      <c r="A84" s="402" t="s">
        <v>251</v>
      </c>
      <c r="B84" s="398" t="s">
        <v>308</v>
      </c>
      <c r="C84" s="112"/>
      <c r="D84" s="403"/>
      <c r="E84" s="403"/>
      <c r="F84" s="112"/>
      <c r="G84" s="251"/>
      <c r="H84" s="251"/>
      <c r="I84" s="251"/>
      <c r="J84" s="493"/>
    </row>
    <row r="85" spans="1:18" ht="16.5" customHeight="1" x14ac:dyDescent="0.2">
      <c r="A85" s="6"/>
      <c r="B85" s="7"/>
      <c r="C85" s="9"/>
      <c r="D85" s="998" t="s">
        <v>19</v>
      </c>
      <c r="E85" s="999"/>
      <c r="F85" s="999"/>
      <c r="G85" s="401">
        <v>5.5E-2</v>
      </c>
      <c r="H85" s="9"/>
      <c r="I85" s="9"/>
      <c r="J85" s="102"/>
    </row>
    <row r="86" spans="1:18" ht="16.5" customHeight="1" thickBot="1" x14ac:dyDescent="0.25">
      <c r="A86" s="6"/>
      <c r="B86" s="6"/>
      <c r="C86" s="9"/>
      <c r="D86" s="996" t="s">
        <v>61</v>
      </c>
      <c r="E86" s="997"/>
      <c r="F86" s="997"/>
      <c r="G86" s="94">
        <v>1.4999999999999999E-2</v>
      </c>
      <c r="H86" s="9"/>
      <c r="I86" s="9"/>
      <c r="J86" s="102"/>
    </row>
    <row r="87" spans="1:18" ht="16.5" customHeight="1" thickBot="1" x14ac:dyDescent="0.25">
      <c r="A87" s="6"/>
      <c r="B87" s="6"/>
      <c r="C87" s="9"/>
      <c r="D87" s="10"/>
      <c r="E87" s="9" t="s">
        <v>20</v>
      </c>
      <c r="F87" s="9"/>
      <c r="G87" s="578">
        <f>G85+G86</f>
        <v>7.0000000000000007E-2</v>
      </c>
      <c r="H87" s="9"/>
      <c r="I87" s="9"/>
      <c r="J87" s="102"/>
    </row>
    <row r="88" spans="1:18" ht="12.75" customHeight="1" x14ac:dyDescent="0.2">
      <c r="A88" s="6"/>
      <c r="B88" s="6"/>
      <c r="C88" s="982" t="s">
        <v>211</v>
      </c>
      <c r="D88" s="982"/>
      <c r="E88" s="982"/>
      <c r="F88" s="982"/>
      <c r="G88" s="982"/>
      <c r="H88" s="982"/>
      <c r="I88" s="983"/>
      <c r="J88" s="102"/>
    </row>
    <row r="89" spans="1:18" ht="12.75" customHeight="1" x14ac:dyDescent="0.2">
      <c r="A89" s="6"/>
      <c r="B89" s="6"/>
      <c r="C89" s="9"/>
      <c r="D89" s="10"/>
      <c r="E89" s="9"/>
      <c r="F89" s="9"/>
      <c r="G89" s="25"/>
      <c r="H89" s="9"/>
      <c r="I89" s="9"/>
      <c r="J89" s="102"/>
    </row>
    <row r="90" spans="1:18" ht="15" customHeight="1" x14ac:dyDescent="0.2">
      <c r="A90" s="6"/>
      <c r="B90" s="6"/>
      <c r="C90" s="6" t="s">
        <v>1</v>
      </c>
      <c r="D90" s="302" t="s">
        <v>9</v>
      </c>
      <c r="E90" s="9" t="s">
        <v>226</v>
      </c>
      <c r="F90" s="9"/>
      <c r="G90" s="25"/>
      <c r="H90" s="9"/>
      <c r="I90" s="9"/>
      <c r="J90" s="102"/>
    </row>
    <row r="91" spans="1:18" ht="15" customHeight="1" x14ac:dyDescent="0.2">
      <c r="A91" s="6"/>
      <c r="B91" s="6"/>
      <c r="C91" s="9"/>
      <c r="D91" s="10"/>
      <c r="E91" s="6" t="s">
        <v>279</v>
      </c>
      <c r="F91" s="9"/>
      <c r="G91" s="590">
        <f>G56</f>
        <v>2000000</v>
      </c>
      <c r="H91" s="303"/>
      <c r="I91" s="9"/>
      <c r="J91" s="102"/>
    </row>
    <row r="92" spans="1:18" ht="15" customHeight="1" thickBot="1" x14ac:dyDescent="0.25">
      <c r="A92" s="6"/>
      <c r="B92" s="6"/>
      <c r="C92" s="9"/>
      <c r="D92" s="10"/>
      <c r="E92" s="6" t="s">
        <v>280</v>
      </c>
      <c r="F92" s="9"/>
      <c r="G92" s="636">
        <v>300000</v>
      </c>
      <c r="H92" s="303"/>
      <c r="I92" s="304"/>
      <c r="J92" s="102"/>
    </row>
    <row r="93" spans="1:18" ht="15" customHeight="1" thickBot="1" x14ac:dyDescent="0.25">
      <c r="A93" s="6"/>
      <c r="B93" s="6"/>
      <c r="C93" s="9"/>
      <c r="D93" s="10"/>
      <c r="E93" s="134" t="s">
        <v>237</v>
      </c>
      <c r="F93" s="9"/>
      <c r="G93" s="305"/>
      <c r="H93" s="535">
        <f>(G91+G92)/2</f>
        <v>1150000</v>
      </c>
      <c r="I93" s="304"/>
      <c r="J93" s="102"/>
    </row>
    <row r="94" spans="1:18" ht="12.75" customHeight="1" thickBot="1" x14ac:dyDescent="0.25">
      <c r="A94" s="6"/>
      <c r="B94" s="6"/>
      <c r="C94" s="9"/>
      <c r="D94" s="10"/>
      <c r="E94" s="9"/>
      <c r="F94" s="9"/>
      <c r="G94" s="25"/>
      <c r="H94" s="9"/>
      <c r="I94" s="9"/>
      <c r="J94" s="102"/>
    </row>
    <row r="95" spans="1:18" ht="15" customHeight="1" x14ac:dyDescent="0.2">
      <c r="A95" s="6"/>
      <c r="B95" s="6"/>
      <c r="C95" s="6" t="s">
        <v>6</v>
      </c>
      <c r="D95" s="16">
        <v>2</v>
      </c>
      <c r="E95" s="9" t="s">
        <v>263</v>
      </c>
      <c r="F95" s="9"/>
      <c r="G95" s="25"/>
      <c r="H95" s="9"/>
      <c r="I95" s="9"/>
      <c r="J95" s="102"/>
      <c r="L95" s="504"/>
      <c r="M95" s="505"/>
      <c r="N95" s="505"/>
      <c r="O95" s="505"/>
      <c r="P95" s="505"/>
      <c r="Q95" s="505"/>
      <c r="R95" s="506"/>
    </row>
    <row r="96" spans="1:18" ht="15" customHeight="1" x14ac:dyDescent="0.25">
      <c r="A96" s="6"/>
      <c r="B96" s="6"/>
      <c r="C96" s="9"/>
      <c r="D96" s="10"/>
      <c r="E96" s="6" t="s">
        <v>281</v>
      </c>
      <c r="F96" s="9"/>
      <c r="G96" s="591">
        <f>G60</f>
        <v>160000</v>
      </c>
      <c r="H96" s="307"/>
      <c r="I96" s="9"/>
      <c r="J96" s="102"/>
      <c r="L96" s="988" t="s">
        <v>314</v>
      </c>
      <c r="M96" s="989"/>
      <c r="N96" s="989"/>
      <c r="O96" s="989"/>
      <c r="P96" s="989"/>
      <c r="Q96" s="989"/>
      <c r="R96" s="990"/>
    </row>
    <row r="97" spans="1:21" ht="15" customHeight="1" thickBot="1" x14ac:dyDescent="0.25">
      <c r="A97" s="6"/>
      <c r="B97" s="6"/>
      <c r="C97" s="9"/>
      <c r="D97" s="56"/>
      <c r="E97" s="6" t="s">
        <v>282</v>
      </c>
      <c r="F97" s="9"/>
      <c r="G97" s="591">
        <f>G78</f>
        <v>100000</v>
      </c>
      <c r="H97" s="307"/>
      <c r="I97" s="9"/>
      <c r="J97" s="102"/>
      <c r="L97" s="569" t="s">
        <v>325</v>
      </c>
      <c r="M97" s="503"/>
      <c r="N97" s="503"/>
      <c r="O97" s="503"/>
      <c r="P97" s="503"/>
      <c r="Q97" s="503"/>
      <c r="R97" s="507"/>
    </row>
    <row r="98" spans="1:21" ht="15" customHeight="1" thickBot="1" x14ac:dyDescent="0.25">
      <c r="A98" s="6"/>
      <c r="B98" s="6"/>
      <c r="C98" s="9"/>
      <c r="D98" s="6"/>
      <c r="E98" s="9" t="s">
        <v>245</v>
      </c>
      <c r="F98" s="53"/>
      <c r="G98" s="62"/>
      <c r="H98" s="380">
        <f>G96+G97</f>
        <v>260000</v>
      </c>
      <c r="I98" s="77"/>
      <c r="J98" s="102"/>
      <c r="L98" s="508"/>
      <c r="M98" s="509"/>
      <c r="N98" s="509"/>
      <c r="O98" s="509"/>
      <c r="P98" s="509"/>
      <c r="Q98" s="509"/>
      <c r="R98" s="510"/>
    </row>
    <row r="99" spans="1:21" ht="15" customHeight="1" thickBot="1" x14ac:dyDescent="0.25">
      <c r="A99" s="6"/>
      <c r="B99" s="6"/>
      <c r="C99" s="6"/>
      <c r="D99" s="56"/>
      <c r="E99" s="6"/>
      <c r="F99" s="53"/>
      <c r="G99" s="63"/>
      <c r="H99" s="306"/>
      <c r="I99" s="63"/>
      <c r="J99" s="422" t="s">
        <v>64</v>
      </c>
    </row>
    <row r="100" spans="1:21" ht="13.5" customHeight="1" thickBot="1" x14ac:dyDescent="0.25">
      <c r="A100" s="6"/>
      <c r="B100" s="6"/>
      <c r="C100" s="6"/>
      <c r="D100" s="302" t="s">
        <v>58</v>
      </c>
      <c r="E100" s="23" t="s">
        <v>232</v>
      </c>
      <c r="F100" s="53"/>
      <c r="G100" s="62"/>
      <c r="H100" s="577">
        <f>G87</f>
        <v>7.0000000000000007E-2</v>
      </c>
      <c r="I100" s="317"/>
      <c r="J100" s="423" t="s">
        <v>57</v>
      </c>
    </row>
    <row r="101" spans="1:21" ht="21.75" customHeight="1" thickBot="1" x14ac:dyDescent="0.3">
      <c r="A101" s="6"/>
      <c r="B101" s="6"/>
      <c r="C101" s="318"/>
      <c r="D101" s="1152" t="s">
        <v>289</v>
      </c>
      <c r="E101" s="1153"/>
      <c r="F101" s="1153"/>
      <c r="G101" s="1153"/>
      <c r="H101" s="1153"/>
      <c r="I101" s="1154"/>
      <c r="J101" s="536">
        <f>(H93+H98)*G87</f>
        <v>98700.000000000015</v>
      </c>
    </row>
    <row r="102" spans="1:21" ht="9" customHeight="1" x14ac:dyDescent="0.2">
      <c r="A102" s="6"/>
      <c r="B102" s="6"/>
      <c r="C102" s="7"/>
      <c r="D102" s="7"/>
      <c r="E102" s="10"/>
      <c r="F102" s="10"/>
      <c r="G102" s="10"/>
      <c r="H102" s="10"/>
      <c r="I102" s="10"/>
      <c r="J102" s="318"/>
    </row>
    <row r="103" spans="1:21" ht="15" customHeight="1" thickBot="1" x14ac:dyDescent="0.3">
      <c r="A103" s="485" t="s">
        <v>252</v>
      </c>
      <c r="B103" s="402" t="s">
        <v>393</v>
      </c>
      <c r="C103" s="443"/>
      <c r="D103" s="443"/>
      <c r="E103" s="112"/>
      <c r="F103" s="465"/>
      <c r="G103" s="465"/>
      <c r="H103" s="465"/>
      <c r="I103" s="465"/>
      <c r="J103" s="491"/>
    </row>
    <row r="104" spans="1:21" ht="14.25" customHeight="1" x14ac:dyDescent="0.25">
      <c r="A104" s="717"/>
      <c r="B104" s="995" t="s">
        <v>379</v>
      </c>
      <c r="C104" s="995"/>
      <c r="D104" s="995"/>
      <c r="E104" s="995"/>
      <c r="F104" s="995"/>
      <c r="G104" s="995"/>
      <c r="H104" s="519"/>
      <c r="I104" s="726"/>
      <c r="J104" s="489"/>
    </row>
    <row r="105" spans="1:21" ht="14.25" customHeight="1" x14ac:dyDescent="0.2">
      <c r="A105" s="14"/>
      <c r="B105" s="16" t="s">
        <v>464</v>
      </c>
      <c r="C105" s="16"/>
      <c r="D105" s="16"/>
      <c r="E105" s="16"/>
      <c r="F105" s="16"/>
      <c r="G105" s="74"/>
      <c r="H105" s="720"/>
      <c r="I105" s="721"/>
      <c r="J105" s="423" t="s">
        <v>74</v>
      </c>
    </row>
    <row r="106" spans="1:21" ht="14.25" customHeight="1" thickBot="1" x14ac:dyDescent="0.25">
      <c r="A106" s="249"/>
      <c r="B106" s="387" t="s">
        <v>437</v>
      </c>
      <c r="C106" s="387"/>
      <c r="D106" s="387"/>
      <c r="E106" s="387"/>
      <c r="F106" s="387"/>
      <c r="G106" s="387"/>
      <c r="H106" s="727"/>
      <c r="I106" s="728"/>
      <c r="J106" s="423" t="s">
        <v>71</v>
      </c>
    </row>
    <row r="107" spans="1:21" ht="18.75" customHeight="1" thickBot="1" x14ac:dyDescent="0.3">
      <c r="A107" s="6"/>
      <c r="B107" s="513"/>
      <c r="C107" s="149"/>
      <c r="D107" s="149"/>
      <c r="E107" s="722">
        <f>I81</f>
        <v>11000000</v>
      </c>
      <c r="F107" s="723" t="s">
        <v>21</v>
      </c>
      <c r="G107" s="724">
        <v>0.15</v>
      </c>
      <c r="H107" s="723" t="s">
        <v>22</v>
      </c>
      <c r="I107" s="725">
        <f>E107*G107</f>
        <v>1650000</v>
      </c>
      <c r="J107" s="632">
        <f>I107</f>
        <v>1650000</v>
      </c>
    </row>
    <row r="108" spans="1:21" ht="26.25" customHeight="1" thickBot="1" x14ac:dyDescent="0.3">
      <c r="A108" s="15"/>
      <c r="B108" s="412"/>
      <c r="C108" s="1150" t="s">
        <v>290</v>
      </c>
      <c r="D108" s="1150"/>
      <c r="E108" s="1150"/>
      <c r="F108" s="1150"/>
      <c r="G108" s="1150"/>
      <c r="H108" s="1150"/>
      <c r="I108" s="1151"/>
      <c r="J108" s="592">
        <f>J35+J101+J107</f>
        <v>9614927.3865484297</v>
      </c>
    </row>
    <row r="109" spans="1:21" ht="25.5" customHeight="1" x14ac:dyDescent="0.25">
      <c r="A109" s="1171" t="s">
        <v>305</v>
      </c>
      <c r="B109" s="1171"/>
      <c r="C109" s="1171"/>
      <c r="D109" s="1171"/>
      <c r="E109" s="1171"/>
      <c r="F109" s="1171"/>
      <c r="G109" s="1171"/>
      <c r="H109" s="1171"/>
      <c r="I109" s="1171"/>
      <c r="J109" s="266"/>
    </row>
    <row r="110" spans="1:21" ht="25.5" customHeight="1" thickBot="1" x14ac:dyDescent="0.3">
      <c r="A110" s="402" t="s">
        <v>297</v>
      </c>
      <c r="B110" s="402" t="s">
        <v>310</v>
      </c>
      <c r="C110" s="112"/>
      <c r="D110" s="138"/>
      <c r="E110" s="138"/>
      <c r="F110" s="138"/>
      <c r="G110" s="267"/>
      <c r="H110" s="112"/>
      <c r="I110" s="112"/>
      <c r="J110" s="261"/>
      <c r="L110" s="549" t="s">
        <v>322</v>
      </c>
      <c r="M110" s="550"/>
      <c r="N110" s="550"/>
      <c r="O110" s="551" t="s">
        <v>321</v>
      </c>
      <c r="P110" s="552"/>
      <c r="Q110" s="552"/>
      <c r="R110" s="550"/>
      <c r="S110" s="550"/>
      <c r="T110" s="550"/>
      <c r="U110" s="550"/>
    </row>
    <row r="111" spans="1:21" ht="15.75" customHeight="1" thickBot="1" x14ac:dyDescent="0.25">
      <c r="A111" s="33" t="s">
        <v>39</v>
      </c>
      <c r="B111" s="31" t="s">
        <v>217</v>
      </c>
      <c r="C111" s="32"/>
      <c r="D111" s="32"/>
      <c r="E111" s="32"/>
      <c r="F111" s="32"/>
      <c r="H111" s="263">
        <v>0</v>
      </c>
      <c r="J111" s="117"/>
      <c r="L111" s="553"/>
      <c r="M111" s="554"/>
      <c r="N111" s="554"/>
      <c r="O111" s="554"/>
      <c r="P111" s="554"/>
      <c r="Q111" s="554"/>
      <c r="R111" s="554"/>
      <c r="S111" s="554"/>
      <c r="T111" s="554"/>
      <c r="U111" s="555"/>
    </row>
    <row r="112" spans="1:21" ht="15.75" customHeight="1" thickBot="1" x14ac:dyDescent="0.3">
      <c r="A112" s="36" t="s">
        <v>40</v>
      </c>
      <c r="B112" s="31" t="s">
        <v>213</v>
      </c>
      <c r="C112" s="31"/>
      <c r="D112" s="31"/>
      <c r="E112" s="31"/>
      <c r="F112" s="31"/>
      <c r="H112" s="140">
        <v>3</v>
      </c>
      <c r="J112" s="117"/>
      <c r="L112" s="556" t="s">
        <v>353</v>
      </c>
      <c r="M112" s="550"/>
      <c r="N112" s="550"/>
      <c r="O112" s="550"/>
      <c r="P112" s="550"/>
      <c r="Q112" s="550"/>
      <c r="R112" s="550"/>
      <c r="S112" s="550"/>
      <c r="T112" s="550"/>
      <c r="U112" s="557"/>
    </row>
    <row r="113" spans="1:21" ht="16.5" customHeight="1" thickBot="1" x14ac:dyDescent="0.25">
      <c r="A113" s="31"/>
      <c r="E113" s="31"/>
      <c r="F113" s="37"/>
      <c r="G113" s="37" t="s">
        <v>205</v>
      </c>
      <c r="H113" s="38" t="s">
        <v>41</v>
      </c>
      <c r="J113" s="117"/>
      <c r="L113" s="556"/>
      <c r="M113" s="550"/>
      <c r="N113" s="550"/>
      <c r="O113" s="550"/>
      <c r="P113" s="550"/>
      <c r="Q113" s="550"/>
      <c r="R113" s="550"/>
      <c r="S113" s="550"/>
      <c r="T113" s="550"/>
      <c r="U113" s="557"/>
    </row>
    <row r="114" spans="1:21" ht="16.5" customHeight="1" thickBot="1" x14ac:dyDescent="0.3">
      <c r="A114" s="101"/>
      <c r="E114" s="37" t="s">
        <v>198</v>
      </c>
      <c r="F114" s="31"/>
      <c r="G114" s="118">
        <f>H111</f>
        <v>0</v>
      </c>
      <c r="H114" s="40" t="s">
        <v>42</v>
      </c>
      <c r="J114" s="117"/>
      <c r="L114" s="561" t="s">
        <v>358</v>
      </c>
      <c r="M114" s="550"/>
      <c r="N114" s="550"/>
      <c r="O114" s="550"/>
      <c r="P114" s="550"/>
      <c r="Q114" s="550"/>
      <c r="R114" s="550"/>
      <c r="S114" s="550"/>
      <c r="T114" s="550"/>
      <c r="U114" s="557"/>
    </row>
    <row r="115" spans="1:21" ht="14.25" customHeight="1" thickBot="1" x14ac:dyDescent="0.3">
      <c r="A115" s="101"/>
      <c r="B115" s="31" t="s">
        <v>43</v>
      </c>
      <c r="E115" s="41">
        <v>0.75</v>
      </c>
      <c r="F115" s="42"/>
      <c r="G115" s="543">
        <f>G114*E115</f>
        <v>0</v>
      </c>
      <c r="H115" s="539">
        <f>G115*I18</f>
        <v>0</v>
      </c>
      <c r="J115" s="424" t="s">
        <v>96</v>
      </c>
      <c r="L115" s="556"/>
      <c r="M115" s="550"/>
      <c r="N115" s="550"/>
      <c r="O115" s="550"/>
      <c r="P115" s="550"/>
      <c r="Q115" s="550"/>
      <c r="R115" s="550"/>
      <c r="S115" s="550"/>
      <c r="T115" s="550"/>
      <c r="U115" s="557"/>
    </row>
    <row r="116" spans="1:21" ht="14.25" customHeight="1" thickBot="1" x14ac:dyDescent="0.3">
      <c r="A116" s="101"/>
      <c r="B116" s="31" t="s">
        <v>44</v>
      </c>
      <c r="E116" s="43">
        <v>0.375</v>
      </c>
      <c r="F116" s="44"/>
      <c r="G116" s="543">
        <f>G114*E116</f>
        <v>0</v>
      </c>
      <c r="H116" s="539">
        <f>G116*I18</f>
        <v>0</v>
      </c>
      <c r="J116" s="425" t="s">
        <v>42</v>
      </c>
      <c r="L116" s="561"/>
      <c r="M116" s="550"/>
      <c r="N116" s="550"/>
      <c r="O116" s="550"/>
      <c r="P116" s="550"/>
      <c r="Q116" s="550"/>
      <c r="R116" s="550"/>
      <c r="S116" s="550"/>
      <c r="T116" s="550"/>
      <c r="U116" s="557"/>
    </row>
    <row r="117" spans="1:21" ht="14.25" customHeight="1" thickBot="1" x14ac:dyDescent="0.3">
      <c r="A117" s="264"/>
      <c r="B117" s="138" t="s">
        <v>45</v>
      </c>
      <c r="C117" s="112"/>
      <c r="D117" s="112"/>
      <c r="E117" s="43">
        <v>0.125</v>
      </c>
      <c r="F117" s="52"/>
      <c r="G117" s="544">
        <f>G114*E117</f>
        <v>0</v>
      </c>
      <c r="H117" s="540">
        <f>G117*I18</f>
        <v>0</v>
      </c>
      <c r="I117" s="112"/>
      <c r="J117" s="538">
        <f>SUM(H115:H117)</f>
        <v>0</v>
      </c>
      <c r="L117" s="558"/>
      <c r="M117" s="559"/>
      <c r="N117" s="559"/>
      <c r="O117" s="559"/>
      <c r="P117" s="559"/>
      <c r="Q117" s="559"/>
      <c r="R117" s="559"/>
      <c r="S117" s="559"/>
      <c r="T117" s="559"/>
      <c r="U117" s="560"/>
    </row>
    <row r="118" spans="1:21" ht="15.75" customHeight="1" thickBot="1" x14ac:dyDescent="0.25">
      <c r="A118" s="33" t="s">
        <v>39</v>
      </c>
      <c r="B118" s="31" t="s">
        <v>218</v>
      </c>
      <c r="C118" s="32"/>
      <c r="D118" s="32"/>
      <c r="E118" s="32"/>
      <c r="F118" s="32"/>
      <c r="H118" s="139">
        <v>440000</v>
      </c>
      <c r="J118" s="117"/>
      <c r="L118" s="662" t="s">
        <v>343</v>
      </c>
      <c r="M118" s="554"/>
      <c r="N118" s="554"/>
      <c r="O118" s="554"/>
      <c r="P118" s="554"/>
      <c r="Q118" s="554"/>
      <c r="R118" s="554"/>
      <c r="S118" s="554"/>
      <c r="T118" s="554"/>
      <c r="U118" s="555"/>
    </row>
    <row r="119" spans="1:21" ht="15.75" customHeight="1" thickBot="1" x14ac:dyDescent="0.3">
      <c r="A119" s="36" t="s">
        <v>40</v>
      </c>
      <c r="B119" s="31" t="s">
        <v>213</v>
      </c>
      <c r="C119" s="31"/>
      <c r="D119" s="31"/>
      <c r="E119" s="31"/>
      <c r="F119" s="31"/>
      <c r="H119" s="140">
        <v>5</v>
      </c>
      <c r="J119" s="117"/>
      <c r="L119" s="561" t="s">
        <v>351</v>
      </c>
      <c r="M119" s="550"/>
      <c r="N119" s="550"/>
      <c r="O119" s="550"/>
      <c r="P119" s="550"/>
      <c r="Q119" s="550"/>
      <c r="R119" s="550"/>
      <c r="S119" s="550"/>
      <c r="T119" s="550"/>
      <c r="U119" s="557"/>
    </row>
    <row r="120" spans="1:21" ht="16.5" customHeight="1" thickBot="1" x14ac:dyDescent="0.25">
      <c r="A120" s="31"/>
      <c r="E120" s="31"/>
      <c r="F120" s="37"/>
      <c r="G120" s="37" t="s">
        <v>205</v>
      </c>
      <c r="H120" s="38" t="s">
        <v>41</v>
      </c>
      <c r="J120" s="117"/>
      <c r="L120" s="561" t="s">
        <v>355</v>
      </c>
      <c r="M120" s="550"/>
      <c r="N120" s="550"/>
      <c r="O120" s="550"/>
      <c r="P120" s="550"/>
      <c r="Q120" s="550"/>
      <c r="R120" s="550"/>
      <c r="S120" s="550"/>
      <c r="T120" s="550"/>
      <c r="U120" s="557"/>
    </row>
    <row r="121" spans="1:21" ht="16.5" customHeight="1" thickBot="1" x14ac:dyDescent="0.3">
      <c r="A121" s="101"/>
      <c r="E121" s="37" t="s">
        <v>199</v>
      </c>
      <c r="F121" s="31"/>
      <c r="G121" s="118">
        <f>H118</f>
        <v>440000</v>
      </c>
      <c r="H121" s="40" t="s">
        <v>42</v>
      </c>
      <c r="J121" s="117"/>
      <c r="L121" s="561"/>
      <c r="M121" s="550"/>
      <c r="N121" s="550"/>
      <c r="O121" s="550"/>
      <c r="P121" s="550"/>
      <c r="Q121" s="550"/>
      <c r="R121" s="550"/>
      <c r="S121" s="550"/>
      <c r="T121" s="550"/>
      <c r="U121" s="557"/>
    </row>
    <row r="122" spans="1:21" ht="12.75" customHeight="1" x14ac:dyDescent="0.25">
      <c r="A122" s="101"/>
      <c r="B122" s="31" t="s">
        <v>43</v>
      </c>
      <c r="E122" s="41">
        <v>0.85</v>
      </c>
      <c r="F122" s="42"/>
      <c r="G122" s="543">
        <f>G121*E122</f>
        <v>374000</v>
      </c>
      <c r="H122" s="539">
        <f>G122*I18</f>
        <v>6467.2079999999996</v>
      </c>
      <c r="J122" s="117"/>
      <c r="L122" s="561" t="s">
        <v>339</v>
      </c>
      <c r="M122" s="550"/>
      <c r="N122" s="550"/>
      <c r="O122" s="550"/>
      <c r="P122" s="550"/>
      <c r="Q122" s="550"/>
      <c r="R122" s="550"/>
      <c r="S122" s="550"/>
      <c r="T122" s="550"/>
      <c r="U122" s="557"/>
    </row>
    <row r="123" spans="1:21" ht="12.75" customHeight="1" x14ac:dyDescent="0.25">
      <c r="A123" s="101"/>
      <c r="B123" s="31" t="s">
        <v>44</v>
      </c>
      <c r="E123" s="43">
        <v>0.59499999999999997</v>
      </c>
      <c r="F123" s="44"/>
      <c r="G123" s="545">
        <f>G121*E123</f>
        <v>261800</v>
      </c>
      <c r="H123" s="541">
        <f>G123*I18</f>
        <v>4527.0455999999995</v>
      </c>
      <c r="J123" s="117"/>
      <c r="L123" s="556"/>
      <c r="M123" s="550"/>
      <c r="N123" s="550"/>
      <c r="O123" s="550"/>
      <c r="P123" s="550"/>
      <c r="Q123" s="550"/>
      <c r="R123" s="550"/>
      <c r="S123" s="550"/>
      <c r="T123" s="550"/>
      <c r="U123" s="557"/>
    </row>
    <row r="124" spans="1:21" ht="15.75" customHeight="1" thickBot="1" x14ac:dyDescent="0.3">
      <c r="A124" s="101"/>
      <c r="B124" s="31" t="s">
        <v>45</v>
      </c>
      <c r="E124" s="43">
        <v>0.41649999999999998</v>
      </c>
      <c r="F124" s="44"/>
      <c r="G124" s="545">
        <f>G121*E124</f>
        <v>183260</v>
      </c>
      <c r="H124" s="541">
        <f>G124*I18</f>
        <v>3168.9319199999995</v>
      </c>
      <c r="J124" s="117"/>
      <c r="L124" s="556" t="s">
        <v>342</v>
      </c>
      <c r="M124" s="550"/>
      <c r="N124" s="550"/>
      <c r="O124" s="550"/>
      <c r="P124" s="550"/>
      <c r="Q124" s="550"/>
      <c r="R124" s="550"/>
      <c r="S124" s="550"/>
      <c r="T124" s="550"/>
      <c r="U124" s="557"/>
    </row>
    <row r="125" spans="1:21" ht="14.25" customHeight="1" x14ac:dyDescent="0.25">
      <c r="A125" s="101"/>
      <c r="B125" s="31" t="s">
        <v>46</v>
      </c>
      <c r="E125" s="43">
        <v>0.24990000000000001</v>
      </c>
      <c r="F125" s="44"/>
      <c r="G125" s="545">
        <f>G121*E125</f>
        <v>109956</v>
      </c>
      <c r="H125" s="541">
        <f>G125*I18</f>
        <v>1901.3591519999998</v>
      </c>
      <c r="J125" s="424" t="s">
        <v>76</v>
      </c>
      <c r="L125" s="556" t="s">
        <v>341</v>
      </c>
      <c r="M125" s="550"/>
      <c r="N125" s="550"/>
      <c r="O125" s="550"/>
      <c r="P125" s="550"/>
      <c r="Q125" s="550"/>
      <c r="R125" s="550"/>
      <c r="S125" s="550"/>
      <c r="T125" s="550"/>
      <c r="U125" s="557"/>
    </row>
    <row r="126" spans="1:21" ht="14.25" customHeight="1" thickBot="1" x14ac:dyDescent="0.3">
      <c r="A126" s="101"/>
      <c r="B126" s="31" t="s">
        <v>47</v>
      </c>
      <c r="E126" s="43">
        <v>8.3299999999999999E-2</v>
      </c>
      <c r="F126" s="44"/>
      <c r="G126" s="545">
        <f>G121*E126</f>
        <v>36652</v>
      </c>
      <c r="H126" s="541">
        <f>G126*I18</f>
        <v>633.78638399999988</v>
      </c>
      <c r="J126" s="425" t="s">
        <v>42</v>
      </c>
      <c r="L126" s="556"/>
      <c r="M126" s="550"/>
      <c r="N126" s="550"/>
      <c r="O126" s="550"/>
      <c r="P126" s="550"/>
      <c r="Q126" s="550"/>
      <c r="R126" s="550"/>
      <c r="S126" s="550"/>
      <c r="T126" s="550"/>
      <c r="U126" s="557"/>
    </row>
    <row r="127" spans="1:21" ht="16.5" customHeight="1" thickBot="1" x14ac:dyDescent="0.3">
      <c r="A127" s="120"/>
      <c r="B127" s="121"/>
      <c r="C127" s="121"/>
      <c r="D127" s="121"/>
      <c r="E127" s="1167" t="s">
        <v>48</v>
      </c>
      <c r="F127" s="1167"/>
      <c r="G127" s="1167"/>
      <c r="H127" s="1167"/>
      <c r="I127" s="256" t="s">
        <v>22</v>
      </c>
      <c r="J127" s="542">
        <f>SUM(H122:H126)</f>
        <v>16698.331055999999</v>
      </c>
      <c r="L127" s="664" t="s">
        <v>358</v>
      </c>
      <c r="M127" s="559"/>
      <c r="N127" s="559"/>
      <c r="O127" s="559"/>
      <c r="P127" s="559"/>
      <c r="Q127" s="559"/>
      <c r="R127" s="559"/>
      <c r="S127" s="559"/>
      <c r="T127" s="559"/>
      <c r="U127" s="560"/>
    </row>
    <row r="128" spans="1:21" ht="3" hidden="1" customHeight="1" thickBot="1" x14ac:dyDescent="0.3">
      <c r="A128" s="46"/>
      <c r="B128" s="46"/>
      <c r="C128" s="47"/>
      <c r="D128" s="47"/>
      <c r="E128" s="48"/>
      <c r="F128" s="49"/>
      <c r="G128" s="49"/>
      <c r="H128" s="49"/>
      <c r="I128" s="50"/>
      <c r="J128" s="114"/>
      <c r="L128" s="558"/>
      <c r="M128" s="559"/>
      <c r="N128" s="559"/>
      <c r="O128" s="559"/>
      <c r="P128" s="559"/>
      <c r="Q128" s="559"/>
      <c r="R128" s="559"/>
      <c r="S128" s="559"/>
      <c r="T128" s="559"/>
      <c r="U128" s="560"/>
    </row>
    <row r="129" spans="1:21" ht="15.75" customHeight="1" thickBot="1" x14ac:dyDescent="0.25">
      <c r="A129" s="33" t="s">
        <v>39</v>
      </c>
      <c r="B129" s="31" t="s">
        <v>219</v>
      </c>
      <c r="C129" s="32"/>
      <c r="D129" s="32"/>
      <c r="E129" s="32"/>
      <c r="F129" s="32"/>
      <c r="H129" s="139">
        <v>8260000</v>
      </c>
      <c r="I129" s="34"/>
      <c r="J129" s="123"/>
      <c r="L129" s="561" t="s">
        <v>352</v>
      </c>
      <c r="M129" s="554"/>
      <c r="N129" s="554"/>
      <c r="O129" s="554"/>
      <c r="P129" s="554"/>
      <c r="Q129" s="554"/>
      <c r="R129" s="554"/>
      <c r="S129" s="554"/>
      <c r="T129" s="554"/>
      <c r="U129" s="555"/>
    </row>
    <row r="130" spans="1:21" ht="15.75" thickBot="1" x14ac:dyDescent="0.3">
      <c r="A130" s="36" t="s">
        <v>40</v>
      </c>
      <c r="B130" s="31" t="s">
        <v>213</v>
      </c>
      <c r="C130" s="31"/>
      <c r="D130" s="31"/>
      <c r="E130" s="31"/>
      <c r="F130" s="31"/>
      <c r="H130" s="141">
        <v>7</v>
      </c>
      <c r="I130" s="137"/>
      <c r="J130" s="123"/>
      <c r="L130" s="561"/>
      <c r="M130" s="550"/>
      <c r="N130" s="550"/>
      <c r="O130" s="550"/>
      <c r="P130" s="550"/>
      <c r="Q130" s="550"/>
      <c r="R130" s="550"/>
      <c r="S130" s="550"/>
      <c r="T130" s="550"/>
      <c r="U130" s="557"/>
    </row>
    <row r="131" spans="1:21" ht="13.5" thickBot="1" x14ac:dyDescent="0.25">
      <c r="A131" s="31"/>
      <c r="B131" s="31"/>
      <c r="E131" s="31"/>
      <c r="F131" s="37"/>
      <c r="G131" s="37" t="s">
        <v>205</v>
      </c>
      <c r="H131" s="38" t="s">
        <v>41</v>
      </c>
      <c r="J131" s="124"/>
      <c r="L131" s="556" t="s">
        <v>342</v>
      </c>
      <c r="M131" s="550"/>
      <c r="N131" s="550"/>
      <c r="O131" s="550"/>
      <c r="P131" s="550"/>
      <c r="Q131" s="550"/>
      <c r="R131" s="550"/>
      <c r="S131" s="550"/>
      <c r="T131" s="550"/>
      <c r="U131" s="557"/>
    </row>
    <row r="132" spans="1:21" ht="13.5" thickBot="1" x14ac:dyDescent="0.25">
      <c r="A132" s="31"/>
      <c r="B132" s="31"/>
      <c r="E132" s="37" t="s">
        <v>200</v>
      </c>
      <c r="F132" s="31"/>
      <c r="G132" s="72">
        <f>H129</f>
        <v>8260000</v>
      </c>
      <c r="H132" s="40" t="s">
        <v>42</v>
      </c>
      <c r="J132" s="124"/>
      <c r="L132" s="556" t="s">
        <v>341</v>
      </c>
      <c r="M132" s="550"/>
      <c r="N132" s="550"/>
      <c r="O132" s="550"/>
      <c r="P132" s="550"/>
      <c r="Q132" s="550"/>
      <c r="R132" s="550"/>
      <c r="S132" s="550"/>
      <c r="T132" s="550"/>
      <c r="U132" s="557"/>
    </row>
    <row r="133" spans="1:21" ht="12.75" x14ac:dyDescent="0.2">
      <c r="A133" s="31"/>
      <c r="B133" s="31" t="s">
        <v>43</v>
      </c>
      <c r="E133" s="41">
        <v>0.89290000000000003</v>
      </c>
      <c r="F133" s="42"/>
      <c r="G133" s="543">
        <f>G132*E133</f>
        <v>7375354</v>
      </c>
      <c r="H133" s="539">
        <f>G133*I18</f>
        <v>127534.62136799999</v>
      </c>
      <c r="J133" s="124"/>
      <c r="L133" s="556"/>
      <c r="M133" s="550"/>
      <c r="N133" s="550"/>
      <c r="O133" s="550"/>
      <c r="P133" s="550"/>
      <c r="Q133" s="550"/>
      <c r="R133" s="550"/>
      <c r="S133" s="550"/>
      <c r="T133" s="550"/>
      <c r="U133" s="557"/>
    </row>
    <row r="134" spans="1:21" ht="12.75" x14ac:dyDescent="0.2">
      <c r="A134" s="31"/>
      <c r="B134" s="31" t="s">
        <v>44</v>
      </c>
      <c r="E134" s="43">
        <v>0.7016</v>
      </c>
      <c r="F134" s="44"/>
      <c r="G134" s="545">
        <f>G132*E134</f>
        <v>5795216</v>
      </c>
      <c r="H134" s="541">
        <f>G134*I18</f>
        <v>100210.875072</v>
      </c>
      <c r="J134" s="122"/>
      <c r="L134" s="658" t="s">
        <v>346</v>
      </c>
      <c r="M134" s="550"/>
      <c r="N134" s="550"/>
      <c r="O134" s="550"/>
      <c r="P134" s="550"/>
      <c r="Q134" s="550"/>
      <c r="R134" s="550"/>
      <c r="S134" s="550"/>
      <c r="T134" s="550"/>
      <c r="U134" s="557"/>
    </row>
    <row r="135" spans="1:21" ht="12.75" x14ac:dyDescent="0.2">
      <c r="A135" s="31"/>
      <c r="B135" s="31" t="s">
        <v>45</v>
      </c>
      <c r="E135" s="43">
        <v>0.55130000000000001</v>
      </c>
      <c r="F135" s="44"/>
      <c r="G135" s="545">
        <f>G132*E135</f>
        <v>4553738</v>
      </c>
      <c r="H135" s="541">
        <f>G135*I18</f>
        <v>78743.237495999987</v>
      </c>
      <c r="J135" s="122"/>
      <c r="L135" s="556" t="s">
        <v>347</v>
      </c>
      <c r="M135" s="550"/>
      <c r="N135" s="550"/>
      <c r="O135" s="550"/>
      <c r="P135" s="550"/>
      <c r="Q135" s="550"/>
      <c r="R135" s="550"/>
      <c r="S135" s="550"/>
      <c r="T135" s="550"/>
      <c r="U135" s="557"/>
    </row>
    <row r="136" spans="1:21" ht="12.75" x14ac:dyDescent="0.2">
      <c r="A136" s="31"/>
      <c r="B136" s="31" t="s">
        <v>46</v>
      </c>
      <c r="E136" s="43">
        <v>0.42880000000000001</v>
      </c>
      <c r="F136" s="44"/>
      <c r="G136" s="545">
        <f>G132*E136</f>
        <v>3541888</v>
      </c>
      <c r="H136" s="541">
        <f>G136*I18</f>
        <v>61246.327295999996</v>
      </c>
      <c r="J136" s="122"/>
      <c r="L136" s="556" t="s">
        <v>348</v>
      </c>
      <c r="M136" s="550"/>
      <c r="N136" s="550"/>
      <c r="O136" s="550"/>
      <c r="P136" s="550"/>
      <c r="Q136" s="550"/>
      <c r="R136" s="550"/>
      <c r="S136" s="550"/>
      <c r="T136" s="550"/>
      <c r="U136" s="557"/>
    </row>
    <row r="137" spans="1:21" ht="13.5" thickBot="1" x14ac:dyDescent="0.25">
      <c r="A137" s="31"/>
      <c r="B137" s="31" t="s">
        <v>47</v>
      </c>
      <c r="E137" s="43">
        <v>0.30630000000000002</v>
      </c>
      <c r="F137" s="44"/>
      <c r="G137" s="545">
        <f>G132*E137</f>
        <v>2530038</v>
      </c>
      <c r="H137" s="541">
        <f>G137*I18</f>
        <v>43749.417095999997</v>
      </c>
      <c r="J137" s="122"/>
      <c r="L137" s="556" t="s">
        <v>349</v>
      </c>
      <c r="M137" s="550"/>
      <c r="N137" s="550"/>
      <c r="O137" s="550"/>
      <c r="P137" s="550"/>
      <c r="Q137" s="550"/>
      <c r="R137" s="550"/>
      <c r="S137" s="550"/>
      <c r="T137" s="550"/>
      <c r="U137" s="557"/>
    </row>
    <row r="138" spans="1:21" ht="14.25" x14ac:dyDescent="0.2">
      <c r="A138" s="31"/>
      <c r="B138" s="31" t="s">
        <v>49</v>
      </c>
      <c r="E138" s="43">
        <v>0.18379999999999999</v>
      </c>
      <c r="F138" s="44"/>
      <c r="G138" s="545">
        <f>G132*E138</f>
        <v>1518188</v>
      </c>
      <c r="H138" s="541">
        <f>G138*I18</f>
        <v>26252.506895999999</v>
      </c>
      <c r="J138" s="420" t="s">
        <v>77</v>
      </c>
      <c r="L138" s="659" t="s">
        <v>340</v>
      </c>
      <c r="M138" s="550"/>
      <c r="N138" s="550"/>
      <c r="O138" s="550"/>
      <c r="P138" s="550"/>
      <c r="Q138" s="550"/>
      <c r="R138" s="550"/>
      <c r="S138" s="550"/>
      <c r="T138" s="550"/>
      <c r="U138" s="557"/>
    </row>
    <row r="139" spans="1:21" ht="15" thickBot="1" x14ac:dyDescent="0.25">
      <c r="A139" s="31"/>
      <c r="B139" s="31" t="s">
        <v>50</v>
      </c>
      <c r="E139" s="43">
        <v>6.13E-2</v>
      </c>
      <c r="F139" s="44"/>
      <c r="G139" s="545">
        <f>G132*E139</f>
        <v>506338</v>
      </c>
      <c r="H139" s="541">
        <f>G139*I18</f>
        <v>8755.5966959999987</v>
      </c>
      <c r="J139" s="421" t="s">
        <v>42</v>
      </c>
      <c r="L139" s="659"/>
      <c r="M139" s="550"/>
      <c r="N139" s="550"/>
      <c r="O139" s="550"/>
      <c r="P139" s="550"/>
      <c r="Q139" s="550"/>
      <c r="R139" s="550"/>
      <c r="S139" s="550"/>
      <c r="T139" s="550"/>
      <c r="U139" s="557"/>
    </row>
    <row r="140" spans="1:21" ht="16.5" thickBot="1" x14ac:dyDescent="0.3">
      <c r="A140" s="138"/>
      <c r="B140" s="138"/>
      <c r="C140" s="112"/>
      <c r="D140" s="112"/>
      <c r="E140" s="1054" t="s">
        <v>51</v>
      </c>
      <c r="F140" s="1054"/>
      <c r="G140" s="1054"/>
      <c r="H140" s="1054"/>
      <c r="I140" s="256" t="s">
        <v>22</v>
      </c>
      <c r="J140" s="536">
        <f>SUM(H133:H139)</f>
        <v>446492.58191999997</v>
      </c>
      <c r="L140" s="664" t="s">
        <v>358</v>
      </c>
      <c r="M140" s="559"/>
      <c r="N140" s="559"/>
      <c r="O140" s="559"/>
      <c r="P140" s="559"/>
      <c r="Q140" s="559"/>
      <c r="R140" s="559"/>
      <c r="S140" s="559"/>
      <c r="T140" s="559"/>
      <c r="U140" s="560"/>
    </row>
    <row r="141" spans="1:21" ht="15.75" customHeight="1" thickBot="1" x14ac:dyDescent="0.25">
      <c r="A141" s="36" t="s">
        <v>39</v>
      </c>
      <c r="B141" s="31" t="s">
        <v>220</v>
      </c>
      <c r="C141" s="31"/>
      <c r="D141" s="31"/>
      <c r="E141" s="31"/>
      <c r="F141" s="31"/>
      <c r="H141" s="263">
        <v>0</v>
      </c>
      <c r="I141" s="253"/>
      <c r="J141" s="123"/>
      <c r="L141" s="284" t="s">
        <v>330</v>
      </c>
      <c r="M141" s="554"/>
      <c r="N141" s="554"/>
      <c r="O141" s="554"/>
      <c r="P141" s="554"/>
      <c r="Q141" s="554"/>
      <c r="R141" s="554"/>
      <c r="S141" s="554"/>
      <c r="T141" s="554"/>
      <c r="U141" s="555"/>
    </row>
    <row r="142" spans="1:21" ht="15.75" thickBot="1" x14ac:dyDescent="0.3">
      <c r="A142" s="36" t="s">
        <v>40</v>
      </c>
      <c r="B142" s="31" t="s">
        <v>213</v>
      </c>
      <c r="C142" s="31"/>
      <c r="D142" s="31"/>
      <c r="E142" s="31"/>
      <c r="F142" s="31"/>
      <c r="H142" s="141">
        <v>10</v>
      </c>
      <c r="I142" s="137"/>
      <c r="J142" s="123"/>
      <c r="L142" s="250" t="s">
        <v>350</v>
      </c>
      <c r="M142" s="550"/>
      <c r="N142" s="550"/>
      <c r="O142" s="550"/>
      <c r="P142" s="550"/>
      <c r="Q142" s="550"/>
      <c r="R142" s="550"/>
      <c r="S142" s="550"/>
      <c r="T142" s="550"/>
      <c r="U142" s="557"/>
    </row>
    <row r="143" spans="1:21" ht="13.5" thickBot="1" x14ac:dyDescent="0.25">
      <c r="A143" s="31"/>
      <c r="B143" s="31"/>
      <c r="E143" s="31"/>
      <c r="F143" s="37"/>
      <c r="G143" s="37" t="s">
        <v>205</v>
      </c>
      <c r="H143" s="38" t="s">
        <v>41</v>
      </c>
      <c r="J143" s="124"/>
      <c r="L143" s="284" t="s">
        <v>345</v>
      </c>
      <c r="M143" s="550"/>
      <c r="N143" s="550"/>
      <c r="O143" s="550"/>
      <c r="P143" s="550"/>
      <c r="Q143" s="550"/>
      <c r="R143" s="550"/>
      <c r="S143" s="550"/>
      <c r="T143" s="550"/>
      <c r="U143" s="557"/>
    </row>
    <row r="144" spans="1:21" ht="13.5" thickBot="1" x14ac:dyDescent="0.25">
      <c r="A144" s="31"/>
      <c r="B144" s="31"/>
      <c r="E144" s="37" t="s">
        <v>201</v>
      </c>
      <c r="F144" s="31"/>
      <c r="G144" s="72">
        <f>H141</f>
        <v>0</v>
      </c>
      <c r="H144" s="40" t="s">
        <v>42</v>
      </c>
      <c r="J144" s="124"/>
      <c r="L144" s="284"/>
      <c r="M144" s="550"/>
      <c r="N144" s="550"/>
      <c r="O144" s="550"/>
      <c r="P144" s="550"/>
      <c r="Q144" s="550"/>
      <c r="R144" s="550"/>
      <c r="S144" s="550"/>
      <c r="T144" s="550"/>
      <c r="U144" s="557"/>
    </row>
    <row r="145" spans="1:21" ht="13.5" thickBot="1" x14ac:dyDescent="0.25">
      <c r="A145" s="31"/>
      <c r="B145" s="31" t="s">
        <v>43</v>
      </c>
      <c r="E145" s="41">
        <v>0.92500000000000004</v>
      </c>
      <c r="F145" s="42"/>
      <c r="G145" s="543">
        <f>G144*E145</f>
        <v>0</v>
      </c>
      <c r="H145" s="539">
        <f>G145*I18</f>
        <v>0</v>
      </c>
      <c r="J145" s="124"/>
      <c r="L145" s="284" t="s">
        <v>329</v>
      </c>
      <c r="M145" s="550"/>
      <c r="N145" s="550"/>
      <c r="O145" s="550"/>
      <c r="P145" s="550"/>
      <c r="Q145" s="550"/>
      <c r="R145" s="550"/>
      <c r="S145" s="550"/>
      <c r="T145" s="550"/>
      <c r="U145" s="557"/>
    </row>
    <row r="146" spans="1:21" ht="13.5" thickBot="1" x14ac:dyDescent="0.25">
      <c r="A146" s="31"/>
      <c r="B146" s="31" t="s">
        <v>44</v>
      </c>
      <c r="E146" s="43">
        <v>0.78620000000000001</v>
      </c>
      <c r="F146" s="44"/>
      <c r="G146" s="545">
        <f>G144*E146</f>
        <v>0</v>
      </c>
      <c r="H146" s="539">
        <f>G146*I18</f>
        <v>0</v>
      </c>
      <c r="J146" s="122"/>
      <c r="L146" s="250" t="s">
        <v>350</v>
      </c>
      <c r="M146" s="550"/>
      <c r="N146" s="550"/>
      <c r="O146" s="550"/>
      <c r="P146" s="550"/>
      <c r="Q146" s="550"/>
      <c r="R146" s="550"/>
      <c r="S146" s="550"/>
      <c r="T146" s="550"/>
      <c r="U146" s="557"/>
    </row>
    <row r="147" spans="1:21" ht="13.5" thickBot="1" x14ac:dyDescent="0.25">
      <c r="A147" s="31"/>
      <c r="B147" s="31" t="s">
        <v>45</v>
      </c>
      <c r="E147" s="43">
        <v>0.66830000000000001</v>
      </c>
      <c r="F147" s="44"/>
      <c r="G147" s="545">
        <f>G144*E147</f>
        <v>0</v>
      </c>
      <c r="H147" s="539">
        <f>G147*I18</f>
        <v>0</v>
      </c>
      <c r="J147" s="122"/>
      <c r="L147" s="284" t="s">
        <v>345</v>
      </c>
      <c r="M147" s="550"/>
      <c r="N147" s="550"/>
      <c r="O147" s="550"/>
      <c r="P147" s="550"/>
      <c r="Q147" s="550"/>
      <c r="R147" s="550"/>
      <c r="S147" s="550"/>
      <c r="T147" s="550"/>
      <c r="U147" s="557"/>
    </row>
    <row r="148" spans="1:21" ht="13.5" thickBot="1" x14ac:dyDescent="0.25">
      <c r="A148" s="31"/>
      <c r="B148" s="31" t="s">
        <v>46</v>
      </c>
      <c r="E148" s="43">
        <v>0.56810000000000005</v>
      </c>
      <c r="F148" s="44"/>
      <c r="G148" s="545">
        <f>G144*E148</f>
        <v>0</v>
      </c>
      <c r="H148" s="539">
        <f>G148*I18</f>
        <v>0</v>
      </c>
      <c r="J148" s="122"/>
      <c r="L148" s="250"/>
      <c r="M148" s="550"/>
      <c r="N148" s="550"/>
      <c r="O148" s="550"/>
      <c r="P148" s="550"/>
      <c r="Q148" s="550"/>
      <c r="R148" s="550"/>
      <c r="S148" s="550"/>
      <c r="T148" s="550"/>
      <c r="U148" s="557"/>
    </row>
    <row r="149" spans="1:21" ht="13.5" thickBot="1" x14ac:dyDescent="0.25">
      <c r="A149" s="31"/>
      <c r="B149" s="31" t="s">
        <v>47</v>
      </c>
      <c r="E149" s="43">
        <v>0.48070000000000002</v>
      </c>
      <c r="F149" s="44"/>
      <c r="G149" s="545">
        <f>G144*E149</f>
        <v>0</v>
      </c>
      <c r="H149" s="539">
        <f>G149*I18</f>
        <v>0</v>
      </c>
      <c r="J149" s="122"/>
      <c r="L149" s="658" t="s">
        <v>346</v>
      </c>
      <c r="M149" s="550"/>
      <c r="N149" s="550"/>
      <c r="O149" s="550"/>
      <c r="P149" s="550"/>
      <c r="Q149" s="550"/>
      <c r="R149" s="550"/>
      <c r="S149" s="550"/>
      <c r="T149" s="550"/>
      <c r="U149" s="557"/>
    </row>
    <row r="150" spans="1:21" ht="13.5" thickBot="1" x14ac:dyDescent="0.25">
      <c r="A150" s="31"/>
      <c r="B150" s="31" t="s">
        <v>49</v>
      </c>
      <c r="E150" s="43">
        <v>0.39329999999999998</v>
      </c>
      <c r="F150" s="44"/>
      <c r="G150" s="545">
        <f>G144*E150</f>
        <v>0</v>
      </c>
      <c r="H150" s="539">
        <f>G150*I18</f>
        <v>0</v>
      </c>
      <c r="J150" s="122"/>
      <c r="L150" s="281" t="s">
        <v>336</v>
      </c>
      <c r="M150" s="550"/>
      <c r="N150" s="550"/>
      <c r="O150" s="550"/>
      <c r="P150" s="550"/>
      <c r="Q150" s="550"/>
      <c r="R150" s="550"/>
      <c r="S150" s="550"/>
      <c r="T150" s="550"/>
      <c r="U150" s="557"/>
    </row>
    <row r="151" spans="1:21" ht="13.5" thickBot="1" x14ac:dyDescent="0.25">
      <c r="A151" s="31"/>
      <c r="B151" s="31" t="s">
        <v>50</v>
      </c>
      <c r="E151" s="43">
        <v>0.30590000000000001</v>
      </c>
      <c r="F151" s="44" t="s">
        <v>288</v>
      </c>
      <c r="G151" s="545">
        <f>G144*E151</f>
        <v>0</v>
      </c>
      <c r="H151" s="539">
        <f>G151*I18</f>
        <v>0</v>
      </c>
      <c r="J151" s="122"/>
      <c r="L151" s="281" t="s">
        <v>338</v>
      </c>
      <c r="M151" s="550"/>
      <c r="N151" s="550"/>
      <c r="O151" s="550"/>
      <c r="P151" s="550"/>
      <c r="Q151" s="550"/>
      <c r="R151" s="550"/>
      <c r="S151" s="550"/>
      <c r="T151" s="550"/>
      <c r="U151" s="557"/>
    </row>
    <row r="152" spans="1:21" ht="13.5" thickBot="1" x14ac:dyDescent="0.25">
      <c r="A152" s="31"/>
      <c r="B152" s="31" t="s">
        <v>52</v>
      </c>
      <c r="E152" s="43">
        <v>0.2185</v>
      </c>
      <c r="F152" s="44"/>
      <c r="G152" s="545">
        <f>G144*E152</f>
        <v>0</v>
      </c>
      <c r="H152" s="539">
        <f>G152*I18</f>
        <v>0</v>
      </c>
      <c r="J152" s="122"/>
      <c r="L152" s="281" t="s">
        <v>337</v>
      </c>
      <c r="M152" s="550"/>
      <c r="N152" s="550"/>
      <c r="O152" s="550"/>
      <c r="P152" s="550"/>
      <c r="Q152" s="550"/>
      <c r="R152" s="550"/>
      <c r="S152" s="550"/>
      <c r="T152" s="550"/>
      <c r="U152" s="557"/>
    </row>
    <row r="153" spans="1:21" ht="15" thickBot="1" x14ac:dyDescent="0.25">
      <c r="A153" s="31"/>
      <c r="B153" s="31" t="s">
        <v>53</v>
      </c>
      <c r="E153" s="43">
        <v>0.13109999999999999</v>
      </c>
      <c r="F153" s="44"/>
      <c r="G153" s="545">
        <f>G144*E153</f>
        <v>0</v>
      </c>
      <c r="H153" s="539">
        <f>G153*I18</f>
        <v>0</v>
      </c>
      <c r="J153" s="420" t="s">
        <v>78</v>
      </c>
      <c r="L153" s="281"/>
      <c r="M153" s="550"/>
      <c r="N153" s="550"/>
      <c r="O153" s="550"/>
      <c r="P153" s="550"/>
      <c r="Q153" s="550"/>
      <c r="R153" s="550"/>
      <c r="S153" s="550"/>
      <c r="T153" s="550"/>
      <c r="U153" s="557"/>
    </row>
    <row r="154" spans="1:21" ht="15" thickBot="1" x14ac:dyDescent="0.25">
      <c r="A154" s="31"/>
      <c r="B154" s="31" t="s">
        <v>54</v>
      </c>
      <c r="E154" s="51">
        <v>4.3700000000000003E-2</v>
      </c>
      <c r="F154" s="52"/>
      <c r="G154" s="546">
        <f>G144*E154</f>
        <v>0</v>
      </c>
      <c r="H154" s="539">
        <f>G154*I18</f>
        <v>0</v>
      </c>
      <c r="J154" s="421" t="s">
        <v>42</v>
      </c>
      <c r="L154" s="281"/>
      <c r="M154" s="550"/>
      <c r="N154" s="550"/>
      <c r="O154" s="550"/>
      <c r="P154" s="550"/>
      <c r="Q154" s="550"/>
      <c r="R154" s="550"/>
      <c r="S154" s="550"/>
      <c r="T154" s="550"/>
      <c r="U154" s="557"/>
    </row>
    <row r="155" spans="1:21" ht="16.5" thickBot="1" x14ac:dyDescent="0.3">
      <c r="A155" s="255"/>
      <c r="B155" s="255"/>
      <c r="C155" s="112"/>
      <c r="D155" s="112"/>
      <c r="E155" s="1054" t="s">
        <v>55</v>
      </c>
      <c r="F155" s="1054"/>
      <c r="G155" s="1054"/>
      <c r="H155" s="1054"/>
      <c r="I155" s="406" t="s">
        <v>22</v>
      </c>
      <c r="J155" s="536">
        <f>SUM(H145:H154)</f>
        <v>0</v>
      </c>
      <c r="L155" s="664" t="s">
        <v>358</v>
      </c>
      <c r="M155" s="559"/>
      <c r="N155" s="559"/>
      <c r="O155" s="559"/>
      <c r="P155" s="559"/>
      <c r="Q155" s="559"/>
      <c r="R155" s="559"/>
      <c r="S155" s="559"/>
      <c r="T155" s="559"/>
      <c r="U155" s="560"/>
    </row>
    <row r="156" spans="1:21" ht="8.25" customHeight="1" x14ac:dyDescent="0.35">
      <c r="A156" s="404"/>
      <c r="B156" s="404"/>
      <c r="C156" s="404"/>
      <c r="D156" s="404"/>
      <c r="E156" s="404"/>
      <c r="F156" s="404"/>
      <c r="G156" s="404"/>
      <c r="H156" s="404"/>
      <c r="I156" s="404"/>
      <c r="J156" s="390"/>
      <c r="L156" s="552"/>
      <c r="M156" s="552"/>
      <c r="N156" s="552"/>
      <c r="O156" s="552"/>
      <c r="P156" s="552"/>
      <c r="Q156" s="552"/>
      <c r="R156" s="552"/>
      <c r="S156" s="552"/>
      <c r="T156" s="552"/>
      <c r="U156" s="552"/>
    </row>
    <row r="157" spans="1:21" ht="13.5" customHeight="1" thickBot="1" x14ac:dyDescent="0.3">
      <c r="A157" s="245"/>
      <c r="B157" s="111"/>
      <c r="C157" s="111"/>
      <c r="D157" s="111"/>
      <c r="E157" s="55"/>
      <c r="F157" s="55"/>
      <c r="G157" s="55"/>
      <c r="H157" s="55"/>
      <c r="I157" s="45"/>
      <c r="J157" s="122"/>
      <c r="L157" s="563" t="s">
        <v>324</v>
      </c>
      <c r="R157" s="564" t="s">
        <v>215</v>
      </c>
    </row>
    <row r="158" spans="1:21" ht="16.5" customHeight="1" x14ac:dyDescent="0.25">
      <c r="A158" s="245"/>
      <c r="B158" s="111"/>
      <c r="C158" s="111"/>
      <c r="D158" s="111"/>
      <c r="E158" s="55"/>
      <c r="F158" s="55"/>
      <c r="G158" s="55"/>
      <c r="H158" s="55"/>
      <c r="I158" s="391"/>
      <c r="J158" s="426" t="s">
        <v>287</v>
      </c>
      <c r="L158" s="550"/>
      <c r="M158" s="550"/>
      <c r="N158" s="550"/>
      <c r="O158" s="550"/>
      <c r="P158" s="550"/>
      <c r="Q158" s="550"/>
      <c r="R158" s="550"/>
      <c r="S158" s="550"/>
      <c r="T158" s="550"/>
      <c r="U158" s="550"/>
    </row>
    <row r="159" spans="1:21" ht="16.5" customHeight="1" x14ac:dyDescent="0.25">
      <c r="A159" s="245"/>
      <c r="B159" s="111"/>
      <c r="C159" s="111"/>
      <c r="D159" s="111"/>
      <c r="E159" s="55"/>
      <c r="J159" s="427" t="s">
        <v>283</v>
      </c>
      <c r="M159" s="552"/>
      <c r="N159" s="552"/>
      <c r="O159" s="552"/>
      <c r="P159" s="552"/>
      <c r="Q159" s="552"/>
      <c r="S159" s="552"/>
      <c r="T159" s="552"/>
      <c r="U159" s="552"/>
    </row>
    <row r="160" spans="1:21" ht="23.25" customHeight="1" thickBot="1" x14ac:dyDescent="0.3">
      <c r="A160" s="31"/>
      <c r="B160" s="31"/>
      <c r="C160" s="111"/>
      <c r="E160" s="484"/>
      <c r="F160" s="1147" t="s">
        <v>291</v>
      </c>
      <c r="G160" s="1148"/>
      <c r="H160" s="1148"/>
      <c r="I160" s="1149"/>
      <c r="J160" s="571">
        <f>J117+J127+J140+J155</f>
        <v>463190.91297599999</v>
      </c>
      <c r="M160" s="550"/>
      <c r="N160" s="550"/>
      <c r="O160" s="550"/>
      <c r="P160" s="552"/>
      <c r="Q160" s="552"/>
      <c r="S160" s="550"/>
      <c r="T160" s="550"/>
      <c r="U160" s="552"/>
    </row>
    <row r="161" spans="1:10" ht="9.75" hidden="1" customHeight="1" thickBot="1" x14ac:dyDescent="0.3"/>
    <row r="162" spans="1:10" ht="9" customHeight="1" thickBot="1" x14ac:dyDescent="0.3">
      <c r="A162" s="6"/>
      <c r="B162" s="126"/>
      <c r="C162" s="127"/>
      <c r="D162" s="127"/>
      <c r="E162" s="128"/>
      <c r="F162" s="129"/>
      <c r="G162" s="130"/>
      <c r="H162" s="129"/>
      <c r="I162" s="129"/>
      <c r="J162" s="106"/>
    </row>
    <row r="163" spans="1:10" ht="24" customHeight="1" thickBot="1" x14ac:dyDescent="0.35">
      <c r="A163" s="6"/>
      <c r="B163" s="903"/>
      <c r="C163" s="1155" t="s">
        <v>317</v>
      </c>
      <c r="D163" s="1156"/>
      <c r="E163" s="1156"/>
      <c r="F163" s="1156"/>
      <c r="G163" s="1157"/>
      <c r="H163" s="1157"/>
      <c r="I163" s="1158"/>
      <c r="J163" s="583">
        <f>J108+J160</f>
        <v>10078118.29952443</v>
      </c>
    </row>
    <row r="164" spans="1:10" ht="15.6" customHeight="1" x14ac:dyDescent="0.25">
      <c r="B164" s="885"/>
      <c r="C164" s="963" t="s">
        <v>511</v>
      </c>
      <c r="D164" s="893"/>
      <c r="E164" s="893"/>
      <c r="F164" s="905"/>
      <c r="G164" s="744"/>
      <c r="H164" s="744"/>
      <c r="I164" s="744"/>
      <c r="J164" s="745"/>
    </row>
    <row r="165" spans="1:10" ht="15.6" customHeight="1" x14ac:dyDescent="0.25">
      <c r="B165" s="886"/>
      <c r="C165" s="900" t="s">
        <v>466</v>
      </c>
      <c r="D165" s="738"/>
      <c r="E165" s="738"/>
      <c r="F165" s="906"/>
      <c r="G165" s="738"/>
      <c r="H165" s="738"/>
      <c r="I165" s="738"/>
      <c r="J165" s="739"/>
    </row>
    <row r="166" spans="1:10" ht="15.6" customHeight="1" x14ac:dyDescent="0.25">
      <c r="B166" s="886"/>
      <c r="C166" s="743" t="s">
        <v>467</v>
      </c>
      <c r="D166" s="738"/>
      <c r="E166" s="738"/>
      <c r="F166" s="738"/>
      <c r="G166" s="738"/>
      <c r="H166" s="738"/>
      <c r="I166" s="738"/>
      <c r="J166" s="739"/>
    </row>
    <row r="167" spans="1:10" ht="15.6" customHeight="1" thickBot="1" x14ac:dyDescent="0.3">
      <c r="B167" s="887"/>
      <c r="C167" s="907" t="s">
        <v>468</v>
      </c>
      <c r="D167" s="897"/>
      <c r="E167" s="897"/>
      <c r="F167" s="908"/>
      <c r="G167" s="738"/>
      <c r="H167" s="738"/>
      <c r="I167" s="738"/>
      <c r="J167" s="739"/>
    </row>
    <row r="168" spans="1:10" ht="15" customHeight="1" x14ac:dyDescent="0.2">
      <c r="B168" s="904"/>
      <c r="C168" s="1036" t="s">
        <v>284</v>
      </c>
      <c r="D168" s="1036"/>
      <c r="E168" s="1036"/>
      <c r="F168" s="1036"/>
      <c r="G168" s="1036"/>
      <c r="H168" s="1036"/>
      <c r="I168" s="1036"/>
      <c r="J168" s="1037"/>
    </row>
    <row r="169" spans="1:10" ht="12.75" x14ac:dyDescent="0.2">
      <c r="B169" s="383"/>
      <c r="C169" s="973" t="s">
        <v>285</v>
      </c>
      <c r="D169" s="973"/>
      <c r="E169" s="973"/>
      <c r="F169" s="973"/>
      <c r="G169" s="973"/>
      <c r="H169" s="973"/>
      <c r="I169" s="973"/>
      <c r="J169" s="974"/>
    </row>
    <row r="170" spans="1:10" ht="12.75" x14ac:dyDescent="0.2">
      <c r="B170" s="385"/>
      <c r="C170" s="976" t="s">
        <v>286</v>
      </c>
      <c r="D170" s="976"/>
      <c r="E170" s="976"/>
      <c r="F170" s="976"/>
      <c r="G170" s="976"/>
      <c r="H170" s="976"/>
      <c r="I170" s="976"/>
      <c r="J170" s="977"/>
    </row>
    <row r="171" spans="1:10" ht="12.75" x14ac:dyDescent="0.2">
      <c r="B171" s="349"/>
      <c r="C171" s="349"/>
      <c r="D171" s="349"/>
      <c r="E171" s="349"/>
      <c r="F171" s="349"/>
      <c r="G171" s="349"/>
      <c r="H171" s="349"/>
      <c r="I171" s="349"/>
      <c r="J171" s="349"/>
    </row>
    <row r="172" spans="1:10" ht="12.75" customHeight="1" x14ac:dyDescent="0.2">
      <c r="B172" s="349"/>
      <c r="C172" s="349"/>
      <c r="D172" s="349"/>
      <c r="E172" s="349"/>
      <c r="F172" s="349"/>
      <c r="G172" s="349"/>
      <c r="H172" s="349"/>
      <c r="I172" s="349"/>
      <c r="J172" s="349"/>
    </row>
    <row r="173" spans="1:10" ht="12.75" customHeight="1" x14ac:dyDescent="0.25"/>
    <row r="174" spans="1:10" ht="12.75" customHeight="1" x14ac:dyDescent="0.25">
      <c r="E174" s="16"/>
    </row>
    <row r="175" spans="1:10" ht="12.75" customHeight="1" x14ac:dyDescent="0.25">
      <c r="E175" s="16"/>
    </row>
    <row r="176" spans="1:10" ht="12.75" customHeight="1" x14ac:dyDescent="0.25">
      <c r="E176" s="16"/>
    </row>
    <row r="177" spans="5:5" ht="12.75" customHeight="1" x14ac:dyDescent="0.25">
      <c r="E177" s="16"/>
    </row>
  </sheetData>
  <mergeCells count="45">
    <mergeCell ref="E140:H140"/>
    <mergeCell ref="E155:H155"/>
    <mergeCell ref="A49:I49"/>
    <mergeCell ref="D85:F85"/>
    <mergeCell ref="D86:F86"/>
    <mergeCell ref="A109:I109"/>
    <mergeCell ref="E81:H81"/>
    <mergeCell ref="B104:G104"/>
    <mergeCell ref="C18:H18"/>
    <mergeCell ref="C46:E46"/>
    <mergeCell ref="C169:J169"/>
    <mergeCell ref="C170:J170"/>
    <mergeCell ref="F160:I160"/>
    <mergeCell ref="C108:I108"/>
    <mergeCell ref="C88:I88"/>
    <mergeCell ref="D101:I101"/>
    <mergeCell ref="C163:I163"/>
    <mergeCell ref="C168:J168"/>
    <mergeCell ref="A47:F47"/>
    <mergeCell ref="C45:E45"/>
    <mergeCell ref="C44:E44"/>
    <mergeCell ref="C40:E40"/>
    <mergeCell ref="C53:G53"/>
    <mergeCell ref="E127:H127"/>
    <mergeCell ref="E2:I2"/>
    <mergeCell ref="E3:I3"/>
    <mergeCell ref="E4:I4"/>
    <mergeCell ref="F5:H5"/>
    <mergeCell ref="F6:H6"/>
    <mergeCell ref="C14:H14"/>
    <mergeCell ref="A9:J9"/>
    <mergeCell ref="L96:R96"/>
    <mergeCell ref="A8:J8"/>
    <mergeCell ref="C15:E15"/>
    <mergeCell ref="C17:H17"/>
    <mergeCell ref="C16:E16"/>
    <mergeCell ref="A39:I39"/>
    <mergeCell ref="G15:H15"/>
    <mergeCell ref="C42:E42"/>
    <mergeCell ref="C43:E43"/>
    <mergeCell ref="G16:H16"/>
    <mergeCell ref="F23:H23"/>
    <mergeCell ref="A48:I48"/>
    <mergeCell ref="C41:E41"/>
    <mergeCell ref="B51:F51"/>
  </mergeCells>
  <phoneticPr fontId="0" type="noConversion"/>
  <dataValidations disablePrompts="1" count="1">
    <dataValidation type="list" allowBlank="1" showInputMessage="1" showErrorMessage="1" sqref="H142 H130">
      <formula1>"0,5,7,10"</formula1>
    </dataValidation>
  </dataValidations>
  <hyperlinks>
    <hyperlink ref="C88:I88" r:id="rId1" display="* Current Local Sales &amp; Use Tax Rates can be found at http://www.revenue.ne.gov/question/sales.htm"/>
    <hyperlink ref="L97" r:id="rId2" display="http://www.revenue.state.ne.us/question/exempt_sales_chart.html"/>
    <hyperlink ref="O110" r:id="rId3"/>
    <hyperlink ref="R157" r:id="rId4"/>
  </hyperlinks>
  <pageMargins left="0" right="0" top="1.25" bottom="0.75" header="0.3" footer="0.3"/>
  <pageSetup scale="59" fitToHeight="0" orientation="portrait" r:id="rId5"/>
  <rowBreaks count="2" manualBreakCount="2">
    <brk id="49" max="16383" man="1"/>
    <brk id="108" max="16383" man="1"/>
  </rowBreaks>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7575"/>
    <pageSetUpPr fitToPage="1"/>
  </sheetPr>
  <dimension ref="A1:U175"/>
  <sheetViews>
    <sheetView workbookViewId="0">
      <selection activeCell="A9" sqref="A9:J9"/>
    </sheetView>
  </sheetViews>
  <sheetFormatPr defaultRowHeight="18" x14ac:dyDescent="0.25"/>
  <cols>
    <col min="1" max="1" width="3.7109375" customWidth="1"/>
    <col min="2" max="2" width="4.28515625" customWidth="1"/>
    <col min="3" max="3" width="7" customWidth="1"/>
    <col min="4" max="4" width="6" customWidth="1"/>
    <col min="5" max="5" width="16.28515625" customWidth="1"/>
    <col min="6" max="6" width="60.85546875" customWidth="1"/>
    <col min="7" max="7" width="16.7109375" customWidth="1"/>
    <col min="8" max="8" width="17.42578125" customWidth="1"/>
    <col min="9" max="9" width="17" customWidth="1"/>
    <col min="10" max="10" width="24" style="8" customWidth="1"/>
    <col min="13" max="13" width="12.7109375" customWidth="1"/>
    <col min="14" max="14" width="11" customWidth="1"/>
    <col min="21" max="21" width="13" customWidth="1"/>
  </cols>
  <sheetData>
    <row r="1" spans="1:11" ht="93" customHeight="1" thickBot="1" x14ac:dyDescent="0.3">
      <c r="A1" s="111"/>
      <c r="B1" s="111"/>
      <c r="C1" s="111"/>
      <c r="D1" s="111"/>
      <c r="E1" s="111"/>
      <c r="F1" s="111"/>
      <c r="G1" s="111"/>
      <c r="H1" s="111"/>
      <c r="I1" s="111"/>
      <c r="J1" s="144"/>
    </row>
    <row r="2" spans="1:11" ht="21" customHeight="1" x14ac:dyDescent="0.3">
      <c r="E2" s="1132" t="s">
        <v>86</v>
      </c>
      <c r="F2" s="1133"/>
      <c r="G2" s="1133"/>
      <c r="H2" s="1133"/>
      <c r="I2" s="1134"/>
    </row>
    <row r="3" spans="1:11" ht="16.5" customHeight="1" thickBot="1" x14ac:dyDescent="0.3">
      <c r="E3" s="1135" t="s">
        <v>535</v>
      </c>
      <c r="F3" s="1136"/>
      <c r="G3" s="1136"/>
      <c r="H3" s="1136"/>
      <c r="I3" s="1137"/>
    </row>
    <row r="4" spans="1:11" ht="25.5" customHeight="1" thickBot="1" x14ac:dyDescent="0.3">
      <c r="A4" s="1"/>
      <c r="B4" s="30"/>
      <c r="C4" s="30"/>
      <c r="D4" s="30"/>
      <c r="E4" s="1032" t="s">
        <v>33</v>
      </c>
      <c r="F4" s="1032"/>
      <c r="G4" s="1032"/>
      <c r="H4" s="1032"/>
      <c r="I4" s="1032"/>
      <c r="J4" s="30"/>
    </row>
    <row r="5" spans="1:11" ht="20.25" customHeight="1" x14ac:dyDescent="0.25">
      <c r="A5" s="1"/>
      <c r="B5" s="2"/>
      <c r="C5" s="3"/>
      <c r="D5" s="3"/>
      <c r="E5" s="4"/>
      <c r="F5" s="1138" t="s">
        <v>63</v>
      </c>
      <c r="G5" s="1139"/>
      <c r="H5" s="1140"/>
      <c r="I5" s="5"/>
    </row>
    <row r="6" spans="1:11" ht="18.75" customHeight="1" thickBot="1" x14ac:dyDescent="0.3">
      <c r="A6" s="1"/>
      <c r="B6" s="2"/>
      <c r="C6" s="3"/>
      <c r="D6" s="3"/>
      <c r="E6" s="4"/>
      <c r="F6" s="1141">
        <v>42370</v>
      </c>
      <c r="G6" s="1142"/>
      <c r="H6" s="1143"/>
      <c r="I6" s="5"/>
    </row>
    <row r="7" spans="1:11" ht="5.25" customHeight="1" x14ac:dyDescent="0.25">
      <c r="A7" s="1"/>
      <c r="B7" s="2"/>
      <c r="C7" s="3"/>
      <c r="D7" s="3"/>
      <c r="E7" s="4"/>
      <c r="F7" s="183"/>
      <c r="G7" s="183"/>
      <c r="H7" s="183"/>
      <c r="I7" s="5"/>
    </row>
    <row r="8" spans="1:11" ht="15" customHeight="1" x14ac:dyDescent="0.2">
      <c r="A8" s="1096" t="s">
        <v>542</v>
      </c>
      <c r="B8" s="1097"/>
      <c r="C8" s="1097"/>
      <c r="D8" s="1097"/>
      <c r="E8" s="1097"/>
      <c r="F8" s="1097"/>
      <c r="G8" s="1097"/>
      <c r="H8" s="1097"/>
      <c r="I8" s="1097"/>
      <c r="J8" s="1098"/>
    </row>
    <row r="9" spans="1:11" ht="15" customHeight="1" x14ac:dyDescent="0.2">
      <c r="A9" s="1099" t="s">
        <v>421</v>
      </c>
      <c r="B9" s="1100"/>
      <c r="C9" s="1100"/>
      <c r="D9" s="1100"/>
      <c r="E9" s="1100"/>
      <c r="F9" s="1100"/>
      <c r="G9" s="1100"/>
      <c r="H9" s="1100"/>
      <c r="I9" s="1100"/>
      <c r="J9" s="1101"/>
    </row>
    <row r="10" spans="1:11" ht="11.25" customHeight="1" x14ac:dyDescent="0.2">
      <c r="A10" s="701"/>
      <c r="B10" s="701"/>
      <c r="C10" s="701"/>
      <c r="D10" s="701"/>
      <c r="E10" s="701"/>
      <c r="F10" s="701"/>
      <c r="G10" s="701"/>
      <c r="H10" s="701"/>
      <c r="I10" s="701"/>
      <c r="J10" s="701"/>
    </row>
    <row r="11" spans="1:11" x14ac:dyDescent="0.25">
      <c r="A11" s="299" t="s">
        <v>0</v>
      </c>
      <c r="B11" s="665" t="s">
        <v>97</v>
      </c>
      <c r="C11" s="260"/>
      <c r="D11" s="260"/>
      <c r="E11" s="260"/>
      <c r="F11" s="767" t="s">
        <v>304</v>
      </c>
      <c r="G11" s="767"/>
      <c r="H11" s="767"/>
      <c r="I11" s="15"/>
      <c r="J11" s="144"/>
    </row>
    <row r="12" spans="1:11" ht="9" customHeight="1" x14ac:dyDescent="0.25">
      <c r="A12" s="299"/>
      <c r="B12" s="665"/>
      <c r="C12" s="260"/>
      <c r="D12" s="260"/>
      <c r="E12" s="260"/>
      <c r="F12" s="767"/>
      <c r="G12" s="767"/>
      <c r="H12" s="767"/>
      <c r="I12" s="15"/>
      <c r="J12" s="144"/>
    </row>
    <row r="13" spans="1:11" ht="21.75" customHeight="1" thickBot="1" x14ac:dyDescent="0.25">
      <c r="A13" s="478"/>
      <c r="B13" s="319" t="s">
        <v>1</v>
      </c>
      <c r="C13" s="299" t="s">
        <v>2</v>
      </c>
      <c r="D13" s="299"/>
      <c r="E13" s="260"/>
      <c r="F13" s="260"/>
      <c r="G13" s="15"/>
      <c r="H13" s="15"/>
      <c r="I13" s="15"/>
      <c r="J13" s="318"/>
      <c r="K13" s="111"/>
    </row>
    <row r="14" spans="1:11" ht="14.25" x14ac:dyDescent="0.2">
      <c r="A14" s="6"/>
      <c r="B14" s="6"/>
      <c r="C14" s="1026" t="s">
        <v>214</v>
      </c>
      <c r="D14" s="1027"/>
      <c r="E14" s="1027"/>
      <c r="F14" s="1027"/>
      <c r="G14" s="1027"/>
      <c r="H14" s="1027"/>
      <c r="I14" s="961">
        <v>75</v>
      </c>
      <c r="J14" s="514"/>
    </row>
    <row r="15" spans="1:11" ht="14.25" x14ac:dyDescent="0.2">
      <c r="A15" s="6"/>
      <c r="B15" s="6"/>
      <c r="C15" s="1028" t="s">
        <v>87</v>
      </c>
      <c r="D15" s="1025"/>
      <c r="E15" s="1025"/>
      <c r="F15" s="74"/>
      <c r="G15" s="1025"/>
      <c r="H15" s="1025"/>
      <c r="I15" s="90">
        <v>91490</v>
      </c>
      <c r="J15" s="102"/>
    </row>
    <row r="16" spans="1:11" ht="14.25" x14ac:dyDescent="0.2">
      <c r="A16" s="6"/>
      <c r="B16" s="6"/>
      <c r="C16" s="1028" t="s">
        <v>75</v>
      </c>
      <c r="D16" s="1025"/>
      <c r="E16" s="1025"/>
      <c r="F16" s="75"/>
      <c r="G16" s="1025"/>
      <c r="H16" s="1025"/>
      <c r="I16" s="876">
        <f>I14*I15</f>
        <v>6861750</v>
      </c>
      <c r="J16" s="102"/>
    </row>
    <row r="17" spans="1:13" ht="14.25" x14ac:dyDescent="0.2">
      <c r="A17" s="6"/>
      <c r="B17" s="6"/>
      <c r="C17" s="1028" t="s">
        <v>65</v>
      </c>
      <c r="D17" s="1025"/>
      <c r="E17" s="1025"/>
      <c r="F17" s="1025"/>
      <c r="G17" s="1025"/>
      <c r="H17" s="1025"/>
      <c r="I17" s="871">
        <v>0.03</v>
      </c>
      <c r="J17" s="102"/>
      <c r="L17" s="6"/>
      <c r="M17" s="111"/>
    </row>
    <row r="18" spans="1:13" ht="14.25" x14ac:dyDescent="0.2">
      <c r="A18" s="6"/>
      <c r="B18" s="6"/>
      <c r="C18" s="1093" t="s">
        <v>328</v>
      </c>
      <c r="D18" s="1094"/>
      <c r="E18" s="1094"/>
      <c r="F18" s="1094"/>
      <c r="G18" s="1094"/>
      <c r="H18" s="1094"/>
      <c r="I18" s="136">
        <v>1.7291999999999998E-2</v>
      </c>
      <c r="J18" s="102"/>
      <c r="M18" s="111"/>
    </row>
    <row r="19" spans="1:13" ht="15" thickBot="1" x14ac:dyDescent="0.25">
      <c r="A19" s="6"/>
      <c r="B19" s="6"/>
      <c r="C19" s="285" t="s">
        <v>366</v>
      </c>
      <c r="D19" s="387"/>
      <c r="E19" s="387"/>
      <c r="F19" s="387"/>
      <c r="G19" s="387"/>
      <c r="H19" s="387"/>
      <c r="I19" s="276"/>
      <c r="J19" s="102"/>
      <c r="L19" s="74"/>
    </row>
    <row r="20" spans="1:13" ht="19.5" customHeight="1" x14ac:dyDescent="0.2">
      <c r="A20" s="6"/>
      <c r="B20" s="955" t="s">
        <v>294</v>
      </c>
      <c r="C20" s="958" t="s">
        <v>536</v>
      </c>
      <c r="D20" s="959"/>
      <c r="E20" s="959"/>
      <c r="F20" s="959"/>
      <c r="G20" s="959"/>
      <c r="H20" s="960"/>
      <c r="I20" s="962"/>
      <c r="J20" s="102"/>
    </row>
    <row r="21" spans="1:13" ht="19.5" customHeight="1" x14ac:dyDescent="0.2">
      <c r="A21" s="6"/>
      <c r="B21" s="956"/>
      <c r="C21" s="826" t="s">
        <v>520</v>
      </c>
      <c r="D21" s="874"/>
      <c r="E21" s="874"/>
      <c r="F21" s="874"/>
      <c r="G21" s="874"/>
      <c r="H21" s="883"/>
      <c r="I21" s="873"/>
      <c r="J21" s="102"/>
    </row>
    <row r="22" spans="1:13" ht="19.5" customHeight="1" thickBot="1" x14ac:dyDescent="0.25">
      <c r="A22" s="6"/>
      <c r="B22" s="957"/>
      <c r="C22" s="74"/>
      <c r="D22" s="223"/>
      <c r="E22" s="223"/>
      <c r="F22" s="869"/>
      <c r="G22" s="869"/>
      <c r="H22" s="870"/>
      <c r="I22" s="852"/>
      <c r="J22" s="102"/>
    </row>
    <row r="23" spans="1:13" ht="22.5" customHeight="1" thickBot="1" x14ac:dyDescent="0.25">
      <c r="A23" s="6"/>
      <c r="B23" s="6"/>
      <c r="C23" s="16"/>
      <c r="D23" s="16"/>
      <c r="E23" s="6"/>
      <c r="F23" s="1127" t="s">
        <v>465</v>
      </c>
      <c r="G23" s="1128"/>
      <c r="H23" s="1129"/>
      <c r="I23" s="879">
        <f>I43/2080</f>
        <v>44.990384615384613</v>
      </c>
      <c r="J23" s="102"/>
    </row>
    <row r="24" spans="1:13" ht="15" thickBot="1" x14ac:dyDescent="0.25">
      <c r="A24" s="6"/>
      <c r="B24" s="6"/>
      <c r="C24" s="15"/>
      <c r="D24" s="15"/>
      <c r="E24" s="17" t="s">
        <v>3</v>
      </c>
      <c r="F24" s="17" t="s">
        <v>4</v>
      </c>
      <c r="G24" s="17" t="s">
        <v>10</v>
      </c>
      <c r="H24" s="17" t="s">
        <v>11</v>
      </c>
      <c r="I24" s="18" t="s">
        <v>18</v>
      </c>
      <c r="J24" s="102"/>
    </row>
    <row r="25" spans="1:13" ht="14.25" x14ac:dyDescent="0.2">
      <c r="A25" s="6"/>
      <c r="B25" s="6"/>
      <c r="C25" s="19" t="s">
        <v>24</v>
      </c>
      <c r="D25" s="19"/>
      <c r="E25" s="84">
        <v>50</v>
      </c>
      <c r="F25" s="566">
        <f>I16</f>
        <v>6861750</v>
      </c>
      <c r="G25" s="624">
        <f>F25/E25/2080</f>
        <v>65.978365384615387</v>
      </c>
      <c r="H25" s="87">
        <v>0.1</v>
      </c>
      <c r="I25" s="527">
        <f>F25*H25</f>
        <v>686175</v>
      </c>
      <c r="J25" s="102"/>
    </row>
    <row r="26" spans="1:13" ht="14.25" x14ac:dyDescent="0.2">
      <c r="A26" s="6"/>
      <c r="B26" s="6"/>
      <c r="C26" s="19" t="s">
        <v>25</v>
      </c>
      <c r="D26" s="19"/>
      <c r="E26" s="85">
        <v>50</v>
      </c>
      <c r="F26" s="80">
        <f>(F25*(1+I17))+((E26-E25)*$I$15)</f>
        <v>7067602.5</v>
      </c>
      <c r="G26" s="625">
        <f t="shared" ref="G26:G34" si="0">F26/E26/2080</f>
        <v>67.957716346153845</v>
      </c>
      <c r="H26" s="88">
        <v>0.1</v>
      </c>
      <c r="I26" s="528">
        <f t="shared" ref="I26:I34" si="1">F26*H26</f>
        <v>706760.25</v>
      </c>
      <c r="J26" s="102"/>
    </row>
    <row r="27" spans="1:13" ht="14.25" x14ac:dyDescent="0.2">
      <c r="A27" s="6"/>
      <c r="B27" s="6"/>
      <c r="C27" s="19" t="s">
        <v>26</v>
      </c>
      <c r="D27" s="19"/>
      <c r="E27" s="85">
        <v>50</v>
      </c>
      <c r="F27" s="80">
        <f>(F26*(1+I17))+((E27-E26)*$I$15)</f>
        <v>7279630.5750000002</v>
      </c>
      <c r="G27" s="625">
        <f t="shared" si="0"/>
        <v>69.996447836538465</v>
      </c>
      <c r="H27" s="88">
        <v>0.1</v>
      </c>
      <c r="I27" s="528">
        <f t="shared" si="1"/>
        <v>727963.05750000011</v>
      </c>
      <c r="J27" s="102"/>
    </row>
    <row r="28" spans="1:13" ht="14.25" x14ac:dyDescent="0.2">
      <c r="A28" s="6"/>
      <c r="B28" s="6"/>
      <c r="C28" s="19" t="s">
        <v>27</v>
      </c>
      <c r="D28" s="19"/>
      <c r="E28" s="85">
        <v>50</v>
      </c>
      <c r="F28" s="80">
        <f>(F27*(1+I17))+((E28-E27)*$I$15)</f>
        <v>7498019.4922500001</v>
      </c>
      <c r="G28" s="625">
        <f t="shared" si="0"/>
        <v>72.096341271634614</v>
      </c>
      <c r="H28" s="88">
        <v>0.1</v>
      </c>
      <c r="I28" s="528">
        <f t="shared" si="1"/>
        <v>749801.94922500011</v>
      </c>
      <c r="J28" s="102"/>
    </row>
    <row r="29" spans="1:13" ht="14.25" x14ac:dyDescent="0.2">
      <c r="A29" s="6"/>
      <c r="B29" s="6"/>
      <c r="C29" s="19" t="s">
        <v>28</v>
      </c>
      <c r="D29" s="19"/>
      <c r="E29" s="85">
        <v>50</v>
      </c>
      <c r="F29" s="80">
        <f>(F28*(1+I17))+((E29-E28)*$I$15)</f>
        <v>7722960.0770175001</v>
      </c>
      <c r="G29" s="625">
        <f t="shared" si="0"/>
        <v>74.25923150978366</v>
      </c>
      <c r="H29" s="88">
        <v>0.1</v>
      </c>
      <c r="I29" s="528">
        <f t="shared" si="1"/>
        <v>772296.00770175003</v>
      </c>
      <c r="J29" s="102"/>
    </row>
    <row r="30" spans="1:13" ht="14.25" x14ac:dyDescent="0.2">
      <c r="A30" s="6"/>
      <c r="B30" s="6"/>
      <c r="C30" s="19" t="s">
        <v>29</v>
      </c>
      <c r="D30" s="19"/>
      <c r="E30" s="85">
        <v>50</v>
      </c>
      <c r="F30" s="80">
        <f>(F29*(1+I17))+((E30-E29)*$I$15)</f>
        <v>7954648.8793280255</v>
      </c>
      <c r="G30" s="625">
        <f t="shared" si="0"/>
        <v>76.487008455077159</v>
      </c>
      <c r="H30" s="88">
        <v>0.1</v>
      </c>
      <c r="I30" s="528">
        <f t="shared" si="1"/>
        <v>795464.88793280255</v>
      </c>
      <c r="J30" s="102"/>
    </row>
    <row r="31" spans="1:13" ht="14.25" x14ac:dyDescent="0.2">
      <c r="A31" s="6"/>
      <c r="B31" s="6"/>
      <c r="C31" s="19" t="s">
        <v>30</v>
      </c>
      <c r="D31" s="19"/>
      <c r="E31" s="85">
        <v>50</v>
      </c>
      <c r="F31" s="80">
        <f>(F30*(1+I17))+((E31-E30)*$I$15)</f>
        <v>8193288.3457078664</v>
      </c>
      <c r="G31" s="625">
        <f t="shared" si="0"/>
        <v>78.781618708729482</v>
      </c>
      <c r="H31" s="88">
        <v>0.1</v>
      </c>
      <c r="I31" s="528">
        <f t="shared" si="1"/>
        <v>819328.83457078668</v>
      </c>
      <c r="J31" s="102"/>
    </row>
    <row r="32" spans="1:13" ht="15" thickBot="1" x14ac:dyDescent="0.25">
      <c r="A32" s="6"/>
      <c r="B32" s="6"/>
      <c r="C32" s="19" t="s">
        <v>88</v>
      </c>
      <c r="D32" s="19"/>
      <c r="E32" s="103">
        <v>50</v>
      </c>
      <c r="F32" s="365">
        <f>(F31*(1+I17))+((E32-E31)*I15)</f>
        <v>8439086.9960791022</v>
      </c>
      <c r="G32" s="631">
        <f t="shared" si="0"/>
        <v>81.145067269991372</v>
      </c>
      <c r="H32" s="104">
        <v>0.1</v>
      </c>
      <c r="I32" s="530">
        <f t="shared" si="1"/>
        <v>843908.69960791024</v>
      </c>
      <c r="J32" s="492"/>
    </row>
    <row r="33" spans="1:15" ht="15" x14ac:dyDescent="0.2">
      <c r="A33" s="6"/>
      <c r="B33" s="6"/>
      <c r="C33" s="19" t="s">
        <v>89</v>
      </c>
      <c r="D33" s="19"/>
      <c r="E33" s="85">
        <v>50</v>
      </c>
      <c r="F33" s="80">
        <f>(F32*(1+I17))+((E33-E32)*I15)</f>
        <v>8692259.6059614755</v>
      </c>
      <c r="G33" s="625">
        <f t="shared" si="0"/>
        <v>83.579419288091103</v>
      </c>
      <c r="H33" s="88">
        <v>0.1</v>
      </c>
      <c r="I33" s="529">
        <f t="shared" si="1"/>
        <v>869225.96059614758</v>
      </c>
      <c r="J33" s="99" t="s">
        <v>66</v>
      </c>
    </row>
    <row r="34" spans="1:15" ht="15.75" thickBot="1" x14ac:dyDescent="0.25">
      <c r="A34" s="6"/>
      <c r="B34" s="6"/>
      <c r="C34" s="19" t="s">
        <v>90</v>
      </c>
      <c r="D34" s="19"/>
      <c r="E34" s="86">
        <v>50</v>
      </c>
      <c r="F34" s="81">
        <f>(F33*(1+I17))+((E34-E33)*I15)</f>
        <v>8953027.3941403199</v>
      </c>
      <c r="G34" s="626">
        <f t="shared" si="0"/>
        <v>86.086801866733836</v>
      </c>
      <c r="H34" s="89">
        <v>0.1</v>
      </c>
      <c r="I34" s="531">
        <f t="shared" si="1"/>
        <v>895302.73941403208</v>
      </c>
      <c r="J34" s="105" t="s">
        <v>71</v>
      </c>
    </row>
    <row r="35" spans="1:15" ht="16.5" thickBot="1" x14ac:dyDescent="0.3">
      <c r="A35" s="6"/>
      <c r="B35" s="6"/>
      <c r="C35" s="10" t="s">
        <v>5</v>
      </c>
      <c r="D35" s="10"/>
      <c r="E35" s="6"/>
      <c r="F35" s="565">
        <f>SUM(F25:F34)</f>
        <v>78662273.865484282</v>
      </c>
      <c r="G35" s="21"/>
      <c r="H35" s="22"/>
      <c r="I35" s="394" t="s">
        <v>208</v>
      </c>
      <c r="J35" s="532">
        <f>SUM(I25:I34)</f>
        <v>7866227.3865484297</v>
      </c>
      <c r="O35" s="9"/>
    </row>
    <row r="36" spans="1:15" ht="14.25" x14ac:dyDescent="0.2">
      <c r="A36" s="16" t="s">
        <v>462</v>
      </c>
      <c r="B36" s="6"/>
      <c r="D36" s="10"/>
      <c r="E36" s="6"/>
      <c r="F36" s="20"/>
      <c r="G36" s="21"/>
      <c r="H36" s="22"/>
      <c r="I36" s="257"/>
      <c r="J36" s="514"/>
      <c r="O36" s="9"/>
    </row>
    <row r="37" spans="1:15" ht="14.25" x14ac:dyDescent="0.2">
      <c r="A37" s="16" t="s">
        <v>463</v>
      </c>
      <c r="B37" s="6"/>
      <c r="D37" s="10"/>
      <c r="E37" s="6"/>
      <c r="F37" s="20"/>
      <c r="G37" s="21"/>
      <c r="H37" s="22"/>
      <c r="I37" s="257"/>
      <c r="J37" s="102"/>
      <c r="O37" s="9"/>
    </row>
    <row r="38" spans="1:15" ht="15" thickBot="1" x14ac:dyDescent="0.25">
      <c r="A38" s="16"/>
      <c r="B38" s="6"/>
      <c r="D38" s="10"/>
      <c r="E38" s="6"/>
      <c r="F38" s="20"/>
      <c r="G38" s="21"/>
      <c r="H38" s="22"/>
      <c r="I38" s="257"/>
      <c r="J38" s="102"/>
      <c r="O38" s="9"/>
    </row>
    <row r="39" spans="1:15" ht="40.5" customHeight="1" thickBot="1" x14ac:dyDescent="0.3">
      <c r="A39" s="1117" t="s">
        <v>189</v>
      </c>
      <c r="B39" s="1118"/>
      <c r="C39" s="1118"/>
      <c r="D39" s="1118"/>
      <c r="E39" s="1118"/>
      <c r="F39" s="1118"/>
      <c r="G39" s="1119"/>
      <c r="H39" s="1119"/>
      <c r="I39" s="1119"/>
      <c r="J39" s="114"/>
    </row>
    <row r="40" spans="1:15" ht="15" customHeight="1" x14ac:dyDescent="0.25">
      <c r="A40" s="131"/>
      <c r="B40" s="203"/>
      <c r="C40" s="1164" t="s">
        <v>210</v>
      </c>
      <c r="D40" s="1165"/>
      <c r="E40" s="1166"/>
      <c r="F40" s="102"/>
      <c r="G40" s="204"/>
      <c r="H40" s="204"/>
      <c r="I40" s="881" t="s">
        <v>83</v>
      </c>
      <c r="J40" s="114"/>
    </row>
    <row r="41" spans="1:15" ht="15" customHeight="1" x14ac:dyDescent="0.25">
      <c r="A41" s="131"/>
      <c r="B41" s="203"/>
      <c r="C41" s="1121" t="s">
        <v>191</v>
      </c>
      <c r="D41" s="1122"/>
      <c r="E41" s="1123"/>
      <c r="F41" s="102"/>
      <c r="G41" s="205" t="s">
        <v>82</v>
      </c>
      <c r="H41" s="205" t="s">
        <v>82</v>
      </c>
      <c r="I41" s="882" t="s">
        <v>84</v>
      </c>
      <c r="J41" s="102"/>
    </row>
    <row r="42" spans="1:15" ht="15" customHeight="1" thickBot="1" x14ac:dyDescent="0.3">
      <c r="A42" s="131"/>
      <c r="B42" s="203"/>
      <c r="C42" s="1121" t="s">
        <v>79</v>
      </c>
      <c r="D42" s="1122"/>
      <c r="E42" s="1123"/>
      <c r="F42" s="102"/>
      <c r="G42" s="206" t="s">
        <v>91</v>
      </c>
      <c r="H42" s="206" t="s">
        <v>85</v>
      </c>
      <c r="I42" s="882" t="s">
        <v>196</v>
      </c>
      <c r="J42" s="492"/>
    </row>
    <row r="43" spans="1:15" ht="16.5" customHeight="1" thickBot="1" x14ac:dyDescent="0.3">
      <c r="A43" s="131"/>
      <c r="B43" s="316"/>
      <c r="C43" s="1124">
        <v>61776</v>
      </c>
      <c r="D43" s="1125"/>
      <c r="E43" s="1126"/>
      <c r="F43" s="102"/>
      <c r="G43" s="214" t="s">
        <v>333</v>
      </c>
      <c r="H43" s="213" t="s">
        <v>80</v>
      </c>
      <c r="I43" s="567">
        <v>93580</v>
      </c>
      <c r="J43" s="151" t="s">
        <v>184</v>
      </c>
    </row>
    <row r="44" spans="1:15" ht="3" customHeight="1" thickBot="1" x14ac:dyDescent="0.25">
      <c r="A44" s="131"/>
      <c r="B44" s="203"/>
      <c r="C44" s="1121"/>
      <c r="D44" s="1122"/>
      <c r="E44" s="1123"/>
      <c r="F44" s="102"/>
      <c r="G44" s="217"/>
      <c r="H44" s="215"/>
      <c r="I44" s="150"/>
      <c r="J44" s="108"/>
    </row>
    <row r="45" spans="1:15" ht="15" customHeight="1" x14ac:dyDescent="0.25">
      <c r="A45" s="131"/>
      <c r="B45" s="203"/>
      <c r="C45" s="1161" t="s">
        <v>534</v>
      </c>
      <c r="D45" s="1162"/>
      <c r="E45" s="1163"/>
      <c r="F45" s="102"/>
      <c r="G45" s="109" t="s">
        <v>91</v>
      </c>
      <c r="H45" s="207" t="s">
        <v>85</v>
      </c>
      <c r="I45" s="210" t="s">
        <v>190</v>
      </c>
      <c r="J45" s="108"/>
    </row>
    <row r="46" spans="1:15" ht="15" customHeight="1" thickBot="1" x14ac:dyDescent="0.3">
      <c r="A46" s="131"/>
      <c r="B46" s="203"/>
      <c r="C46" s="1144" t="s">
        <v>531</v>
      </c>
      <c r="D46" s="1145"/>
      <c r="E46" s="1146"/>
      <c r="F46" s="102"/>
      <c r="G46" s="110" t="s">
        <v>91</v>
      </c>
      <c r="H46" s="208" t="s">
        <v>85</v>
      </c>
      <c r="I46" s="211" t="s">
        <v>190</v>
      </c>
      <c r="J46" s="108"/>
    </row>
    <row r="47" spans="1:15" ht="15" customHeight="1" thickBot="1" x14ac:dyDescent="0.3">
      <c r="A47" s="1159" t="s">
        <v>192</v>
      </c>
      <c r="B47" s="1159"/>
      <c r="C47" s="1159"/>
      <c r="D47" s="1159"/>
      <c r="E47" s="1159"/>
      <c r="F47" s="1160"/>
      <c r="G47" s="113" t="s">
        <v>91</v>
      </c>
      <c r="H47" s="209" t="s">
        <v>85</v>
      </c>
      <c r="I47" s="212" t="s">
        <v>190</v>
      </c>
      <c r="J47" s="108"/>
    </row>
    <row r="48" spans="1:15" ht="15" customHeight="1" x14ac:dyDescent="0.2">
      <c r="A48" s="1130" t="s">
        <v>532</v>
      </c>
      <c r="B48" s="1130"/>
      <c r="C48" s="1130"/>
      <c r="D48" s="1130"/>
      <c r="E48" s="1130"/>
      <c r="F48" s="1130"/>
      <c r="G48" s="1130"/>
      <c r="H48" s="1130"/>
      <c r="I48" s="1131"/>
      <c r="J48" s="108"/>
    </row>
    <row r="49" spans="1:10" ht="12.75" customHeight="1" thickBot="1" x14ac:dyDescent="0.3">
      <c r="A49" s="1168" t="s">
        <v>533</v>
      </c>
      <c r="B49" s="1169"/>
      <c r="C49" s="1169"/>
      <c r="D49" s="1169"/>
      <c r="E49" s="1169"/>
      <c r="F49" s="1169"/>
      <c r="G49" s="1169"/>
      <c r="H49" s="1169"/>
      <c r="I49" s="1170"/>
      <c r="J49" s="265"/>
    </row>
    <row r="50" spans="1:10" ht="25.5" customHeight="1" x14ac:dyDescent="0.35">
      <c r="A50" s="395" t="s">
        <v>419</v>
      </c>
      <c r="B50" s="15"/>
      <c r="C50" s="15"/>
      <c r="D50" s="15"/>
      <c r="E50" s="260"/>
      <c r="F50" s="260"/>
      <c r="G50" s="396"/>
      <c r="H50" s="260"/>
      <c r="I50" s="15"/>
      <c r="J50" s="397"/>
    </row>
    <row r="51" spans="1:10" ht="16.5" customHeight="1" thickBot="1" x14ac:dyDescent="0.3">
      <c r="A51" s="398" t="s">
        <v>7</v>
      </c>
      <c r="B51" s="984" t="s">
        <v>311</v>
      </c>
      <c r="C51" s="984"/>
      <c r="D51" s="984"/>
      <c r="E51" s="984"/>
      <c r="F51" s="984"/>
      <c r="G51" s="251"/>
      <c r="H51" s="221"/>
      <c r="I51" s="399"/>
      <c r="J51" s="400"/>
    </row>
    <row r="52" spans="1:10" ht="10.5" customHeight="1" x14ac:dyDescent="0.2">
      <c r="A52" s="6"/>
      <c r="B52" s="6"/>
      <c r="C52" s="6"/>
      <c r="D52" s="6"/>
      <c r="E52" s="6"/>
      <c r="F52" s="6"/>
      <c r="G52" s="6"/>
      <c r="H52" s="6"/>
      <c r="I52" s="375"/>
      <c r="J52" s="115"/>
    </row>
    <row r="53" spans="1:10" ht="15.75" x14ac:dyDescent="0.25">
      <c r="A53" s="143"/>
      <c r="B53" s="60" t="s">
        <v>8</v>
      </c>
      <c r="C53" s="1042" t="s">
        <v>223</v>
      </c>
      <c r="D53" s="1042"/>
      <c r="E53" s="1042"/>
      <c r="F53" s="1042"/>
      <c r="G53" s="1042"/>
      <c r="H53" s="143"/>
      <c r="I53" s="375"/>
      <c r="J53" s="115"/>
    </row>
    <row r="54" spans="1:10" ht="15" x14ac:dyDescent="0.25">
      <c r="A54" s="6"/>
      <c r="B54" s="59"/>
      <c r="C54" s="302" t="s">
        <v>1</v>
      </c>
      <c r="D54" s="10" t="s">
        <v>222</v>
      </c>
      <c r="E54" s="135"/>
      <c r="F54" s="135"/>
      <c r="G54" s="135"/>
      <c r="H54" s="6"/>
      <c r="I54" s="376"/>
      <c r="J54" s="115"/>
    </row>
    <row r="55" spans="1:10" ht="15" x14ac:dyDescent="0.25">
      <c r="A55" s="225"/>
      <c r="B55" s="100"/>
      <c r="C55" s="302"/>
      <c r="D55" s="74" t="s">
        <v>255</v>
      </c>
      <c r="E55" s="74"/>
      <c r="F55" s="74"/>
      <c r="G55" s="635">
        <v>0</v>
      </c>
      <c r="H55" s="307"/>
      <c r="I55" s="90"/>
      <c r="J55" s="115"/>
    </row>
    <row r="56" spans="1:10" ht="15.75" thickBot="1" x14ac:dyDescent="0.3">
      <c r="A56" s="225"/>
      <c r="B56" s="100"/>
      <c r="C56" s="302"/>
      <c r="D56" s="74" t="s">
        <v>275</v>
      </c>
      <c r="E56" s="74"/>
      <c r="F56" s="74"/>
      <c r="G56" s="636">
        <v>22000000</v>
      </c>
      <c r="H56" s="307"/>
      <c r="I56" s="92"/>
      <c r="J56" s="115"/>
    </row>
    <row r="57" spans="1:10" ht="15.75" thickBot="1" x14ac:dyDescent="0.3">
      <c r="A57" s="225"/>
      <c r="B57" s="100"/>
      <c r="C57" s="302"/>
      <c r="D57" s="299" t="s">
        <v>239</v>
      </c>
      <c r="E57" s="74"/>
      <c r="F57" s="74"/>
      <c r="G57" s="301"/>
      <c r="H57" s="533">
        <f>G55+G56</f>
        <v>22000000</v>
      </c>
      <c r="I57" s="91"/>
      <c r="J57" s="115"/>
    </row>
    <row r="58" spans="1:10" ht="14.25" x14ac:dyDescent="0.2">
      <c r="A58" s="6"/>
      <c r="B58" s="6"/>
      <c r="C58" s="26"/>
      <c r="D58" s="26"/>
      <c r="E58" s="16"/>
      <c r="F58" s="16"/>
      <c r="G58" s="16"/>
      <c r="H58" s="16"/>
      <c r="I58" s="91"/>
      <c r="J58" s="115"/>
    </row>
    <row r="59" spans="1:10" ht="15" x14ac:dyDescent="0.25">
      <c r="A59" s="6"/>
      <c r="B59" s="6"/>
      <c r="C59" s="302" t="s">
        <v>6</v>
      </c>
      <c r="D59" s="299" t="s">
        <v>238</v>
      </c>
      <c r="E59" s="297"/>
      <c r="F59" s="297"/>
      <c r="G59" s="301"/>
      <c r="H59" s="308"/>
      <c r="I59" s="91"/>
      <c r="J59" s="115"/>
    </row>
    <row r="60" spans="1:10" ht="14.25" x14ac:dyDescent="0.2">
      <c r="A60" s="6"/>
      <c r="B60" s="6"/>
      <c r="C60" s="302"/>
      <c r="D60" s="74" t="s">
        <v>270</v>
      </c>
      <c r="E60" s="74" t="s">
        <v>406</v>
      </c>
      <c r="F60" s="74"/>
      <c r="G60" s="637">
        <v>80200000</v>
      </c>
      <c r="H60" s="307"/>
      <c r="I60" s="91"/>
      <c r="J60" s="115"/>
    </row>
    <row r="61" spans="1:10" ht="13.5" customHeight="1" x14ac:dyDescent="0.2">
      <c r="A61" s="6"/>
      <c r="B61" s="6"/>
      <c r="C61" s="302"/>
      <c r="D61" s="74" t="s">
        <v>272</v>
      </c>
      <c r="E61" s="290" t="s">
        <v>412</v>
      </c>
      <c r="F61" s="74"/>
      <c r="G61" s="636">
        <v>500000</v>
      </c>
      <c r="H61" s="307"/>
      <c r="I61" s="91"/>
      <c r="J61" s="115"/>
    </row>
    <row r="62" spans="1:10" ht="15" customHeight="1" thickBot="1" x14ac:dyDescent="0.25">
      <c r="A62" s="6"/>
      <c r="B62" s="6"/>
      <c r="C62" s="302"/>
      <c r="D62" s="74" t="s">
        <v>271</v>
      </c>
      <c r="E62" s="74" t="s">
        <v>408</v>
      </c>
      <c r="F62" s="74"/>
      <c r="G62" s="638">
        <v>0</v>
      </c>
      <c r="H62" s="307"/>
      <c r="I62" s="91"/>
      <c r="J62" s="115"/>
    </row>
    <row r="63" spans="1:10" ht="15" thickBot="1" x14ac:dyDescent="0.25">
      <c r="A63" s="6"/>
      <c r="B63" s="6"/>
      <c r="C63" s="302"/>
      <c r="D63" s="299" t="s">
        <v>241</v>
      </c>
      <c r="E63" s="74"/>
      <c r="F63" s="74"/>
      <c r="G63" s="74"/>
      <c r="H63" s="533">
        <f>SUM(G60:G62)</f>
        <v>80700000</v>
      </c>
      <c r="I63" s="91"/>
      <c r="J63" s="115"/>
    </row>
    <row r="64" spans="1:10" ht="17.25" customHeight="1" x14ac:dyDescent="0.2">
      <c r="A64" s="6"/>
      <c r="B64" s="6"/>
      <c r="C64" s="24"/>
      <c r="D64" s="24"/>
      <c r="E64" s="297"/>
      <c r="F64" s="6"/>
      <c r="G64" s="6"/>
      <c r="H64" s="6"/>
      <c r="I64" s="91"/>
      <c r="J64" s="115"/>
    </row>
    <row r="65" spans="1:13" ht="12.75" customHeight="1" x14ac:dyDescent="0.2">
      <c r="A65" s="6"/>
      <c r="B65" s="6"/>
      <c r="C65" s="302" t="s">
        <v>23</v>
      </c>
      <c r="D65" s="299" t="s">
        <v>225</v>
      </c>
      <c r="E65" s="297"/>
      <c r="F65" s="297"/>
      <c r="G65" s="297"/>
      <c r="H65" s="6"/>
      <c r="I65" s="91"/>
      <c r="J65" s="115"/>
    </row>
    <row r="66" spans="1:13" ht="15" customHeight="1" x14ac:dyDescent="0.2">
      <c r="A66" s="6"/>
      <c r="B66" s="6"/>
      <c r="C66" s="302"/>
      <c r="D66" s="74" t="s">
        <v>256</v>
      </c>
      <c r="E66" s="74"/>
      <c r="F66" s="19"/>
      <c r="G66" s="636">
        <v>2500</v>
      </c>
      <c r="H66" s="295"/>
      <c r="I66" s="91"/>
      <c r="J66" s="115"/>
    </row>
    <row r="67" spans="1:13" ht="15" customHeight="1" thickBot="1" x14ac:dyDescent="0.25">
      <c r="A67" s="6"/>
      <c r="B67" s="6"/>
      <c r="C67" s="302"/>
      <c r="D67" s="74" t="s">
        <v>254</v>
      </c>
      <c r="E67" s="74"/>
      <c r="F67" s="19"/>
      <c r="G67" s="639">
        <v>60</v>
      </c>
      <c r="H67" s="296"/>
      <c r="J67" s="115"/>
    </row>
    <row r="68" spans="1:13" ht="26.25" customHeight="1" thickBot="1" x14ac:dyDescent="0.3">
      <c r="A68" s="6"/>
      <c r="B68" s="6"/>
      <c r="C68" s="16"/>
      <c r="D68" s="299" t="s">
        <v>231</v>
      </c>
      <c r="E68" s="74"/>
      <c r="F68" s="74"/>
      <c r="G68" s="74"/>
      <c r="H68" s="533">
        <f>G66*G67</f>
        <v>150000</v>
      </c>
      <c r="I68" s="377"/>
      <c r="J68" s="115"/>
    </row>
    <row r="69" spans="1:13" ht="15.75" customHeight="1" x14ac:dyDescent="0.2">
      <c r="A69" s="6"/>
      <c r="B69" s="6"/>
      <c r="C69" s="16"/>
      <c r="D69" s="340" t="s">
        <v>244</v>
      </c>
      <c r="E69" s="339"/>
      <c r="F69" s="339"/>
      <c r="G69" s="339"/>
      <c r="H69" s="574">
        <f>G66*120</f>
        <v>300000</v>
      </c>
      <c r="I69" s="378"/>
      <c r="J69" s="115"/>
      <c r="M69" s="315"/>
    </row>
    <row r="70" spans="1:13" ht="14.25" x14ac:dyDescent="0.2">
      <c r="A70" s="6"/>
      <c r="B70" s="6"/>
      <c r="C70" s="24"/>
      <c r="D70" s="24"/>
      <c r="E70" s="299"/>
      <c r="F70" s="297"/>
      <c r="G70" s="297"/>
      <c r="H70" s="297"/>
      <c r="I70" s="287"/>
      <c r="J70" s="115"/>
    </row>
    <row r="71" spans="1:13" ht="14.25" x14ac:dyDescent="0.2">
      <c r="A71" s="6"/>
      <c r="B71" s="6"/>
      <c r="C71" s="302" t="s">
        <v>243</v>
      </c>
      <c r="D71" s="299" t="s">
        <v>224</v>
      </c>
      <c r="E71" s="297"/>
      <c r="F71" s="297"/>
      <c r="G71" s="297"/>
      <c r="H71" s="287"/>
      <c r="I71" s="288"/>
      <c r="J71" s="102"/>
    </row>
    <row r="72" spans="1:13" ht="15" customHeight="1" x14ac:dyDescent="0.2">
      <c r="A72" s="6"/>
      <c r="B72" s="6"/>
      <c r="C72" s="302"/>
      <c r="D72" s="74" t="s">
        <v>256</v>
      </c>
      <c r="E72" s="74"/>
      <c r="F72" s="19"/>
      <c r="G72" s="636">
        <v>500</v>
      </c>
      <c r="H72" s="288"/>
      <c r="I72" s="287"/>
      <c r="J72" s="102"/>
    </row>
    <row r="73" spans="1:13" ht="15" customHeight="1" thickBot="1" x14ac:dyDescent="0.25">
      <c r="A73" s="6"/>
      <c r="B73" s="6"/>
      <c r="C73" s="302"/>
      <c r="D73" s="74" t="s">
        <v>254</v>
      </c>
      <c r="E73" s="74"/>
      <c r="F73" s="74"/>
      <c r="G73" s="639">
        <v>60</v>
      </c>
      <c r="H73" s="287"/>
      <c r="J73" s="102"/>
    </row>
    <row r="74" spans="1:13" ht="15" customHeight="1" thickBot="1" x14ac:dyDescent="0.25">
      <c r="A74" s="6"/>
      <c r="B74" s="6"/>
      <c r="C74" s="16"/>
      <c r="D74" s="9" t="s">
        <v>236</v>
      </c>
      <c r="E74" s="135"/>
      <c r="F74" s="135"/>
      <c r="G74" s="135"/>
      <c r="H74" s="534">
        <f>G72*G73</f>
        <v>30000</v>
      </c>
      <c r="I74" s="322"/>
      <c r="J74" s="102"/>
    </row>
    <row r="75" spans="1:13" ht="15" x14ac:dyDescent="0.2">
      <c r="A75" s="6"/>
      <c r="B75" s="6"/>
      <c r="C75" s="7"/>
      <c r="D75" s="7"/>
      <c r="E75" s="7" t="s">
        <v>505</v>
      </c>
      <c r="F75" s="293"/>
      <c r="G75" s="293"/>
      <c r="H75" s="293"/>
      <c r="I75" s="291"/>
      <c r="J75" s="102"/>
    </row>
    <row r="76" spans="1:13" ht="25.5" customHeight="1" x14ac:dyDescent="0.2">
      <c r="A76" s="6"/>
      <c r="B76" s="6"/>
      <c r="C76" s="16" t="s">
        <v>253</v>
      </c>
      <c r="D76" s="10" t="s">
        <v>246</v>
      </c>
      <c r="E76" s="16"/>
      <c r="F76" s="16"/>
      <c r="G76" s="16"/>
      <c r="H76" s="294"/>
      <c r="I76" s="291"/>
      <c r="J76" s="102"/>
    </row>
    <row r="77" spans="1:13" ht="14.25" x14ac:dyDescent="0.2">
      <c r="A77" s="6"/>
      <c r="B77" s="6"/>
      <c r="C77" s="290"/>
      <c r="D77" s="6" t="s">
        <v>264</v>
      </c>
      <c r="E77" s="6"/>
      <c r="F77" s="6"/>
      <c r="G77" s="588">
        <v>2000000</v>
      </c>
      <c r="H77" s="291"/>
      <c r="I77" s="291"/>
      <c r="J77" s="102"/>
    </row>
    <row r="78" spans="1:13" ht="14.25" x14ac:dyDescent="0.2">
      <c r="A78" s="6"/>
      <c r="B78" s="6"/>
      <c r="C78" s="290"/>
      <c r="D78" s="6" t="s">
        <v>268</v>
      </c>
      <c r="E78" s="6"/>
      <c r="F78" s="6"/>
      <c r="G78" s="642">
        <v>6120000</v>
      </c>
      <c r="H78" s="291"/>
      <c r="I78" s="379"/>
      <c r="J78" s="102"/>
    </row>
    <row r="79" spans="1:13" ht="15" thickBot="1" x14ac:dyDescent="0.25">
      <c r="A79" s="6"/>
      <c r="B79" s="6"/>
      <c r="C79" s="290"/>
      <c r="D79" s="6" t="s">
        <v>269</v>
      </c>
      <c r="E79" s="6"/>
      <c r="F79" s="6"/>
      <c r="G79" s="588">
        <v>0</v>
      </c>
      <c r="H79" s="291"/>
      <c r="I79" s="379"/>
      <c r="J79" s="102"/>
    </row>
    <row r="80" spans="1:13" ht="15" thickBot="1" x14ac:dyDescent="0.25">
      <c r="A80" s="6"/>
      <c r="B80" s="6"/>
      <c r="C80" s="290"/>
      <c r="D80" s="9" t="s">
        <v>230</v>
      </c>
      <c r="E80" s="6"/>
      <c r="F80" s="6"/>
      <c r="G80" s="6"/>
      <c r="H80" s="380">
        <f>G77+G78+G79</f>
        <v>8120000</v>
      </c>
      <c r="I80" s="379"/>
      <c r="J80" s="102"/>
    </row>
    <row r="81" spans="1:18" ht="15" x14ac:dyDescent="0.25">
      <c r="A81" s="6"/>
      <c r="B81" s="6"/>
      <c r="C81" s="290"/>
      <c r="D81" s="9"/>
      <c r="E81" s="985" t="s">
        <v>312</v>
      </c>
      <c r="F81" s="986"/>
      <c r="G81" s="986"/>
      <c r="H81" s="987"/>
      <c r="I81" s="568">
        <f>H57+H63+H68+H74+H80</f>
        <v>111000000</v>
      </c>
      <c r="J81" s="102"/>
    </row>
    <row r="82" spans="1:18" ht="21" customHeight="1" x14ac:dyDescent="0.2">
      <c r="A82" s="6"/>
      <c r="B82" s="6"/>
      <c r="C82" s="290"/>
      <c r="D82" s="9"/>
      <c r="E82" s="372" t="s">
        <v>387</v>
      </c>
      <c r="F82" s="352"/>
      <c r="G82" s="352"/>
      <c r="H82" s="381"/>
      <c r="I82" s="501"/>
      <c r="J82" s="502"/>
    </row>
    <row r="83" spans="1:18" ht="13.5" customHeight="1" x14ac:dyDescent="0.2">
      <c r="A83" s="6"/>
      <c r="B83" s="6"/>
      <c r="C83" s="7"/>
      <c r="D83" s="7"/>
      <c r="E83" s="354" t="s">
        <v>388</v>
      </c>
      <c r="F83" s="319"/>
      <c r="G83" s="319"/>
      <c r="H83" s="319"/>
      <c r="I83" s="319"/>
      <c r="J83" s="487"/>
    </row>
    <row r="84" spans="1:18" ht="32.25" customHeight="1" thickBot="1" x14ac:dyDescent="0.3">
      <c r="A84" s="402" t="s">
        <v>251</v>
      </c>
      <c r="B84" s="403" t="s">
        <v>6</v>
      </c>
      <c r="C84" s="403" t="s">
        <v>62</v>
      </c>
      <c r="D84" s="403"/>
      <c r="E84" s="403"/>
      <c r="F84" s="112"/>
      <c r="G84" s="251"/>
      <c r="H84" s="251"/>
      <c r="I84" s="251"/>
      <c r="J84" s="486"/>
    </row>
    <row r="85" spans="1:18" ht="16.5" customHeight="1" x14ac:dyDescent="0.2">
      <c r="A85" s="6"/>
      <c r="B85" s="7"/>
      <c r="C85" s="9"/>
      <c r="D85" s="998" t="s">
        <v>19</v>
      </c>
      <c r="E85" s="999"/>
      <c r="F85" s="999"/>
      <c r="G85" s="401">
        <v>5.5E-2</v>
      </c>
      <c r="H85" s="9"/>
      <c r="I85" s="9"/>
      <c r="J85" s="102"/>
    </row>
    <row r="86" spans="1:18" ht="16.5" customHeight="1" thickBot="1" x14ac:dyDescent="0.25">
      <c r="A86" s="6"/>
      <c r="B86" s="6"/>
      <c r="C86" s="9"/>
      <c r="D86" s="996" t="s">
        <v>61</v>
      </c>
      <c r="E86" s="997"/>
      <c r="F86" s="997"/>
      <c r="G86" s="94">
        <v>1.4999999999999999E-2</v>
      </c>
      <c r="H86" s="9"/>
      <c r="I86" s="9"/>
      <c r="J86" s="102"/>
    </row>
    <row r="87" spans="1:18" ht="16.5" customHeight="1" thickBot="1" x14ac:dyDescent="0.25">
      <c r="A87" s="6"/>
      <c r="B87" s="6"/>
      <c r="C87" s="9"/>
      <c r="D87" s="10"/>
      <c r="E87" s="9" t="s">
        <v>20</v>
      </c>
      <c r="F87" s="9"/>
      <c r="G87" s="578">
        <f>G85+G86</f>
        <v>7.0000000000000007E-2</v>
      </c>
      <c r="H87" s="9"/>
      <c r="I87" s="9"/>
      <c r="J87" s="102"/>
    </row>
    <row r="88" spans="1:18" ht="15" customHeight="1" x14ac:dyDescent="0.2">
      <c r="A88" s="6"/>
      <c r="B88" s="6"/>
      <c r="C88" s="982" t="s">
        <v>211</v>
      </c>
      <c r="D88" s="982"/>
      <c r="E88" s="982"/>
      <c r="F88" s="982"/>
      <c r="G88" s="982"/>
      <c r="H88" s="982"/>
      <c r="I88" s="983"/>
      <c r="J88" s="102"/>
    </row>
    <row r="89" spans="1:18" ht="15" customHeight="1" x14ac:dyDescent="0.2">
      <c r="A89" s="6"/>
      <c r="B89" s="6"/>
      <c r="C89" s="9"/>
      <c r="D89" s="10"/>
      <c r="E89" s="9"/>
      <c r="F89" s="9"/>
      <c r="G89" s="25"/>
      <c r="H89" s="9"/>
      <c r="I89" s="9"/>
      <c r="J89" s="102"/>
    </row>
    <row r="90" spans="1:18" ht="15" customHeight="1" x14ac:dyDescent="0.2">
      <c r="A90" s="6"/>
      <c r="B90" s="6"/>
      <c r="C90" s="9" t="s">
        <v>1</v>
      </c>
      <c r="D90" s="302" t="s">
        <v>9</v>
      </c>
      <c r="E90" s="9" t="s">
        <v>226</v>
      </c>
      <c r="F90" s="9"/>
      <c r="G90" s="25"/>
      <c r="H90" s="9"/>
      <c r="I90" s="9"/>
      <c r="J90" s="102"/>
    </row>
    <row r="91" spans="1:18" ht="15" customHeight="1" x14ac:dyDescent="0.2">
      <c r="A91" s="6"/>
      <c r="B91" s="6"/>
      <c r="C91" s="9"/>
      <c r="D91" s="10"/>
      <c r="E91" s="6" t="s">
        <v>279</v>
      </c>
      <c r="F91" s="9"/>
      <c r="G91" s="589">
        <f>G56</f>
        <v>22000000</v>
      </c>
      <c r="H91" s="303"/>
      <c r="I91" s="9"/>
      <c r="J91" s="102"/>
    </row>
    <row r="92" spans="1:18" ht="15" customHeight="1" thickBot="1" x14ac:dyDescent="0.25">
      <c r="A92" s="6"/>
      <c r="B92" s="6"/>
      <c r="C92" s="9"/>
      <c r="D92" s="10"/>
      <c r="E92" s="6" t="s">
        <v>280</v>
      </c>
      <c r="F92" s="9"/>
      <c r="G92" s="636">
        <v>0</v>
      </c>
      <c r="H92" s="303"/>
      <c r="I92" s="304"/>
      <c r="J92" s="102"/>
    </row>
    <row r="93" spans="1:18" ht="15" customHeight="1" thickBot="1" x14ac:dyDescent="0.25">
      <c r="A93" s="6"/>
      <c r="B93" s="6"/>
      <c r="C93" s="9"/>
      <c r="D93" s="10"/>
      <c r="E93" s="134" t="s">
        <v>237</v>
      </c>
      <c r="F93" s="9"/>
      <c r="G93" s="305"/>
      <c r="H93" s="535">
        <f>(G91+G92)/2</f>
        <v>11000000</v>
      </c>
      <c r="I93" s="304"/>
      <c r="J93" s="102"/>
    </row>
    <row r="94" spans="1:18" ht="15" customHeight="1" thickBot="1" x14ac:dyDescent="0.25">
      <c r="A94" s="6"/>
      <c r="B94" s="6"/>
      <c r="C94" s="9"/>
      <c r="D94" s="10"/>
      <c r="E94" s="9"/>
      <c r="F94" s="9"/>
      <c r="G94" s="25"/>
      <c r="H94" s="9"/>
      <c r="I94" s="9"/>
      <c r="J94" s="102"/>
    </row>
    <row r="95" spans="1:18" ht="15" customHeight="1" x14ac:dyDescent="0.2">
      <c r="A95" s="6"/>
      <c r="B95" s="6"/>
      <c r="C95" s="9" t="s">
        <v>6</v>
      </c>
      <c r="D95" s="16">
        <v>2</v>
      </c>
      <c r="E95" s="9" t="s">
        <v>263</v>
      </c>
      <c r="F95" s="9"/>
      <c r="G95" s="25"/>
      <c r="H95" s="9"/>
      <c r="I95" s="9"/>
      <c r="J95" s="102"/>
      <c r="L95" s="504"/>
      <c r="M95" s="505"/>
      <c r="N95" s="505"/>
      <c r="O95" s="505"/>
      <c r="P95" s="505"/>
      <c r="Q95" s="505"/>
      <c r="R95" s="506"/>
    </row>
    <row r="96" spans="1:18" ht="15" customHeight="1" x14ac:dyDescent="0.25">
      <c r="A96" s="6"/>
      <c r="B96" s="6"/>
      <c r="C96" s="9"/>
      <c r="D96" s="10"/>
      <c r="E96" s="6" t="s">
        <v>281</v>
      </c>
      <c r="F96" s="9"/>
      <c r="G96" s="588">
        <f>G60</f>
        <v>80200000</v>
      </c>
      <c r="H96" s="307"/>
      <c r="I96" s="9"/>
      <c r="J96" s="102"/>
      <c r="L96" s="1172" t="s">
        <v>314</v>
      </c>
      <c r="M96" s="1173"/>
      <c r="N96" s="1173"/>
      <c r="O96" s="1173"/>
      <c r="P96" s="1173"/>
      <c r="Q96" s="1173"/>
      <c r="R96" s="1174"/>
    </row>
    <row r="97" spans="1:21" ht="15" customHeight="1" thickBot="1" x14ac:dyDescent="0.25">
      <c r="A97" s="6"/>
      <c r="B97" s="6"/>
      <c r="C97" s="9"/>
      <c r="D97" s="56"/>
      <c r="E97" s="6" t="s">
        <v>282</v>
      </c>
      <c r="F97" s="9"/>
      <c r="G97" s="588">
        <v>6120000</v>
      </c>
      <c r="H97" s="307"/>
      <c r="I97" s="9"/>
      <c r="J97" s="102"/>
      <c r="L97" s="570" t="s">
        <v>326</v>
      </c>
      <c r="M97" s="547"/>
      <c r="N97" s="547"/>
      <c r="O97" s="547"/>
      <c r="P97" s="547"/>
      <c r="Q97" s="547"/>
      <c r="R97" s="548"/>
    </row>
    <row r="98" spans="1:21" ht="15" customHeight="1" thickBot="1" x14ac:dyDescent="0.25">
      <c r="A98" s="6"/>
      <c r="B98" s="6"/>
      <c r="C98" s="9"/>
      <c r="D98" s="6"/>
      <c r="E98" s="9" t="s">
        <v>245</v>
      </c>
      <c r="F98" s="53"/>
      <c r="G98" s="62"/>
      <c r="H98" s="380">
        <f>SUM(G96:G97)</f>
        <v>86320000</v>
      </c>
      <c r="I98" s="77"/>
      <c r="J98" s="102"/>
      <c r="L98" s="508"/>
      <c r="M98" s="509"/>
      <c r="N98" s="509"/>
      <c r="O98" s="509"/>
      <c r="P98" s="509"/>
      <c r="Q98" s="509"/>
      <c r="R98" s="510"/>
    </row>
    <row r="99" spans="1:21" ht="15" customHeight="1" thickBot="1" x14ac:dyDescent="0.25">
      <c r="A99" s="6"/>
      <c r="B99" s="6"/>
      <c r="C99" s="6"/>
      <c r="D99" s="56"/>
      <c r="E99" s="6"/>
      <c r="F99" s="53"/>
      <c r="G99" s="63"/>
      <c r="H99" s="306"/>
      <c r="I99" s="63"/>
      <c r="J99" s="116" t="s">
        <v>64</v>
      </c>
    </row>
    <row r="100" spans="1:21" ht="15" customHeight="1" thickBot="1" x14ac:dyDescent="0.25">
      <c r="A100" s="6"/>
      <c r="B100" s="6"/>
      <c r="C100" s="6"/>
      <c r="D100" s="302" t="s">
        <v>58</v>
      </c>
      <c r="E100" s="23" t="s">
        <v>232</v>
      </c>
      <c r="F100" s="53"/>
      <c r="G100" s="62"/>
      <c r="H100" s="577">
        <f>G87</f>
        <v>7.0000000000000007E-2</v>
      </c>
      <c r="I100" s="317"/>
      <c r="J100" s="142" t="s">
        <v>57</v>
      </c>
    </row>
    <row r="101" spans="1:21" ht="15" customHeight="1" thickBot="1" x14ac:dyDescent="0.3">
      <c r="A101" s="6"/>
      <c r="B101" s="6"/>
      <c r="C101" s="318"/>
      <c r="D101" s="1152" t="s">
        <v>289</v>
      </c>
      <c r="E101" s="1153"/>
      <c r="F101" s="1153"/>
      <c r="G101" s="1153"/>
      <c r="H101" s="1153"/>
      <c r="I101" s="1154"/>
      <c r="J101" s="536">
        <f>(H93+H98)*G87</f>
        <v>6812400.0000000009</v>
      </c>
    </row>
    <row r="102" spans="1:21" ht="7.5" customHeight="1" x14ac:dyDescent="0.2">
      <c r="A102" s="6"/>
      <c r="B102" s="6"/>
      <c r="C102" s="7"/>
      <c r="D102" s="7"/>
      <c r="E102" s="10"/>
      <c r="F102" s="10"/>
      <c r="G102" s="10"/>
      <c r="H102" s="10"/>
      <c r="I102" s="10"/>
      <c r="J102" s="318"/>
    </row>
    <row r="103" spans="1:21" ht="22.5" customHeight="1" thickBot="1" x14ac:dyDescent="0.3">
      <c r="A103" s="485" t="s">
        <v>252</v>
      </c>
      <c r="B103" s="402" t="s">
        <v>309</v>
      </c>
      <c r="C103" s="443"/>
      <c r="D103" s="443"/>
      <c r="E103" s="112"/>
      <c r="F103" s="465"/>
      <c r="G103" s="465"/>
      <c r="H103" s="465"/>
      <c r="I103" s="465"/>
      <c r="J103" s="397"/>
    </row>
    <row r="104" spans="1:21" ht="15" customHeight="1" x14ac:dyDescent="0.25">
      <c r="A104" s="6"/>
      <c r="B104" s="16"/>
      <c r="C104" s="880"/>
      <c r="D104" s="880" t="s">
        <v>379</v>
      </c>
      <c r="E104" s="880"/>
      <c r="F104" s="880"/>
      <c r="G104" s="880"/>
      <c r="H104" s="880"/>
      <c r="I104" s="74"/>
      <c r="J104" s="490"/>
    </row>
    <row r="105" spans="1:21" ht="15" customHeight="1" x14ac:dyDescent="0.2">
      <c r="A105" s="6"/>
      <c r="B105" s="16"/>
      <c r="C105" s="74"/>
      <c r="D105" s="74" t="s">
        <v>464</v>
      </c>
      <c r="E105" s="74"/>
      <c r="F105" s="74"/>
      <c r="G105" s="74"/>
      <c r="H105" s="74"/>
      <c r="I105" s="74"/>
      <c r="J105" s="423" t="s">
        <v>74</v>
      </c>
    </row>
    <row r="106" spans="1:21" ht="15" customHeight="1" thickBot="1" x14ac:dyDescent="0.25">
      <c r="A106" s="15"/>
      <c r="B106" s="74"/>
      <c r="C106" s="387"/>
      <c r="D106" s="387" t="s">
        <v>437</v>
      </c>
      <c r="E106" s="387"/>
      <c r="F106" s="387"/>
      <c r="G106" s="387"/>
      <c r="H106" s="387"/>
      <c r="I106" s="444"/>
      <c r="J106" s="423" t="s">
        <v>71</v>
      </c>
    </row>
    <row r="107" spans="1:21" ht="15" customHeight="1" thickBot="1" x14ac:dyDescent="0.3">
      <c r="A107" s="15"/>
      <c r="B107" s="74"/>
      <c r="C107" s="478"/>
      <c r="D107" s="15"/>
      <c r="E107" s="729">
        <f>I81</f>
        <v>111000000</v>
      </c>
      <c r="F107" s="4" t="s">
        <v>21</v>
      </c>
      <c r="G107" s="730">
        <v>0.15</v>
      </c>
      <c r="H107" s="4" t="s">
        <v>22</v>
      </c>
      <c r="I107" s="731">
        <f>E107*G107</f>
        <v>16650000</v>
      </c>
      <c r="J107" s="536">
        <f>I107</f>
        <v>16650000</v>
      </c>
    </row>
    <row r="108" spans="1:21" ht="19.5" customHeight="1" thickBot="1" x14ac:dyDescent="0.3">
      <c r="A108" s="15"/>
      <c r="B108" s="15"/>
      <c r="C108" s="1175" t="s">
        <v>290</v>
      </c>
      <c r="D108" s="1153"/>
      <c r="E108" s="1153"/>
      <c r="F108" s="1153"/>
      <c r="G108" s="1153"/>
      <c r="H108" s="1153"/>
      <c r="I108" s="1153"/>
      <c r="J108" s="537">
        <f>J35+J101+J107</f>
        <v>31328627.38654843</v>
      </c>
    </row>
    <row r="109" spans="1:21" ht="36.75" customHeight="1" x14ac:dyDescent="0.35">
      <c r="A109" s="1176" t="s">
        <v>420</v>
      </c>
      <c r="B109" s="1176"/>
      <c r="C109" s="1176"/>
      <c r="D109" s="1176"/>
      <c r="E109" s="1176"/>
      <c r="F109" s="1176"/>
      <c r="G109" s="1176"/>
      <c r="H109" s="1176"/>
      <c r="I109" s="1176"/>
      <c r="J109" s="266"/>
    </row>
    <row r="110" spans="1:21" ht="21.75" customHeight="1" thickBot="1" x14ac:dyDescent="0.3">
      <c r="A110" s="264" t="s">
        <v>252</v>
      </c>
      <c r="B110" s="138"/>
      <c r="C110" s="282" t="s">
        <v>292</v>
      </c>
      <c r="D110" s="138"/>
      <c r="E110" s="112"/>
      <c r="F110" s="138"/>
      <c r="G110" s="267"/>
      <c r="H110" s="112"/>
      <c r="I110" s="112"/>
      <c r="J110" s="261"/>
      <c r="L110" s="549" t="s">
        <v>322</v>
      </c>
      <c r="M110" s="550"/>
      <c r="N110" s="550"/>
      <c r="O110" s="551" t="s">
        <v>321</v>
      </c>
      <c r="P110" s="552"/>
      <c r="Q110" s="552"/>
      <c r="R110" s="550"/>
      <c r="S110" s="550"/>
      <c r="T110" s="550"/>
      <c r="U110" s="550"/>
    </row>
    <row r="111" spans="1:21" ht="15.75" customHeight="1" thickBot="1" x14ac:dyDescent="0.25">
      <c r="A111" s="33" t="s">
        <v>39</v>
      </c>
      <c r="B111" s="31" t="s">
        <v>217</v>
      </c>
      <c r="C111" s="32"/>
      <c r="D111" s="32"/>
      <c r="E111" s="32"/>
      <c r="F111" s="32"/>
      <c r="H111" s="263">
        <v>0</v>
      </c>
      <c r="J111" s="117"/>
      <c r="L111" s="553"/>
      <c r="M111" s="554"/>
      <c r="N111" s="554"/>
      <c r="O111" s="554"/>
      <c r="P111" s="554"/>
      <c r="Q111" s="554"/>
      <c r="R111" s="554"/>
      <c r="S111" s="554"/>
      <c r="T111" s="554"/>
      <c r="U111" s="555"/>
    </row>
    <row r="112" spans="1:21" ht="16.5" customHeight="1" thickBot="1" x14ac:dyDescent="0.3">
      <c r="A112" s="36" t="s">
        <v>40</v>
      </c>
      <c r="B112" s="31" t="s">
        <v>213</v>
      </c>
      <c r="C112" s="31"/>
      <c r="D112" s="31"/>
      <c r="E112" s="31"/>
      <c r="F112" s="31"/>
      <c r="H112" s="140">
        <v>3</v>
      </c>
      <c r="J112" s="117"/>
      <c r="L112" s="556" t="s">
        <v>353</v>
      </c>
      <c r="M112" s="550"/>
      <c r="N112" s="550"/>
      <c r="O112" s="550"/>
      <c r="P112" s="550"/>
      <c r="Q112" s="550"/>
      <c r="R112" s="550"/>
      <c r="S112" s="550"/>
      <c r="T112" s="550"/>
      <c r="U112" s="557"/>
    </row>
    <row r="113" spans="1:21" ht="16.5" customHeight="1" thickBot="1" x14ac:dyDescent="0.25">
      <c r="A113" s="31"/>
      <c r="E113" s="31"/>
      <c r="F113" s="37"/>
      <c r="G113" s="37" t="s">
        <v>205</v>
      </c>
      <c r="H113" s="38" t="s">
        <v>41</v>
      </c>
      <c r="J113" s="117"/>
      <c r="L113" s="556"/>
      <c r="M113" s="550"/>
      <c r="N113" s="550"/>
      <c r="O113" s="550"/>
      <c r="P113" s="550"/>
      <c r="Q113" s="550"/>
      <c r="R113" s="550"/>
      <c r="S113" s="550"/>
      <c r="T113" s="550"/>
      <c r="U113" s="557"/>
    </row>
    <row r="114" spans="1:21" ht="16.5" customHeight="1" thickBot="1" x14ac:dyDescent="0.3">
      <c r="A114" s="101"/>
      <c r="E114" s="37" t="s">
        <v>198</v>
      </c>
      <c r="F114" s="31"/>
      <c r="G114" s="118">
        <f>H111</f>
        <v>0</v>
      </c>
      <c r="H114" s="40" t="s">
        <v>42</v>
      </c>
      <c r="J114" s="117"/>
      <c r="L114" s="561" t="s">
        <v>358</v>
      </c>
      <c r="M114" s="550"/>
      <c r="N114" s="550"/>
      <c r="O114" s="550"/>
      <c r="P114" s="550"/>
      <c r="Q114" s="550"/>
      <c r="R114" s="550"/>
      <c r="S114" s="550"/>
      <c r="T114" s="550"/>
      <c r="U114" s="557"/>
    </row>
    <row r="115" spans="1:21" ht="14.25" customHeight="1" thickBot="1" x14ac:dyDescent="0.3">
      <c r="A115" s="101"/>
      <c r="B115" s="31" t="s">
        <v>43</v>
      </c>
      <c r="E115" s="41">
        <v>0.75</v>
      </c>
      <c r="F115" s="42"/>
      <c r="G115" s="543">
        <f>G114*E115</f>
        <v>0</v>
      </c>
      <c r="H115" s="539">
        <f>G115*I18</f>
        <v>0</v>
      </c>
      <c r="J115" s="244" t="s">
        <v>96</v>
      </c>
      <c r="L115" s="556"/>
      <c r="M115" s="550"/>
      <c r="N115" s="550"/>
      <c r="O115" s="550"/>
      <c r="P115" s="550"/>
      <c r="Q115" s="550"/>
      <c r="R115" s="550"/>
      <c r="S115" s="550"/>
      <c r="T115" s="550"/>
      <c r="U115" s="557"/>
    </row>
    <row r="116" spans="1:21" ht="14.25" customHeight="1" thickBot="1" x14ac:dyDescent="0.3">
      <c r="A116" s="101"/>
      <c r="B116" s="31" t="s">
        <v>44</v>
      </c>
      <c r="E116" s="43">
        <v>0.375</v>
      </c>
      <c r="F116" s="44"/>
      <c r="G116" s="543">
        <f>G114*E116</f>
        <v>0</v>
      </c>
      <c r="H116" s="539">
        <f>G116*I18</f>
        <v>0</v>
      </c>
      <c r="J116" s="119" t="s">
        <v>42</v>
      </c>
      <c r="L116" s="561"/>
      <c r="M116" s="550"/>
      <c r="N116" s="550"/>
      <c r="O116" s="550"/>
      <c r="P116" s="550"/>
      <c r="Q116" s="550"/>
      <c r="R116" s="550"/>
      <c r="S116" s="550"/>
      <c r="T116" s="550"/>
      <c r="U116" s="557"/>
    </row>
    <row r="117" spans="1:21" ht="14.25" customHeight="1" thickBot="1" x14ac:dyDescent="0.3">
      <c r="A117" s="264"/>
      <c r="B117" s="138" t="s">
        <v>45</v>
      </c>
      <c r="C117" s="112"/>
      <c r="D117" s="112"/>
      <c r="E117" s="43">
        <v>0.125</v>
      </c>
      <c r="F117" s="52"/>
      <c r="G117" s="544">
        <f>G114*E117</f>
        <v>0</v>
      </c>
      <c r="H117" s="540">
        <f>G117*I18</f>
        <v>0</v>
      </c>
      <c r="I117" s="112"/>
      <c r="J117" s="538">
        <f>SUM(H115:H117)</f>
        <v>0</v>
      </c>
      <c r="L117" s="558"/>
      <c r="M117" s="559"/>
      <c r="N117" s="559"/>
      <c r="O117" s="559"/>
      <c r="P117" s="559"/>
      <c r="Q117" s="559"/>
      <c r="R117" s="559"/>
      <c r="S117" s="559"/>
      <c r="T117" s="559"/>
      <c r="U117" s="560"/>
    </row>
    <row r="118" spans="1:21" ht="16.5" customHeight="1" thickBot="1" x14ac:dyDescent="0.25">
      <c r="A118" s="33" t="s">
        <v>39</v>
      </c>
      <c r="B118" s="31" t="s">
        <v>218</v>
      </c>
      <c r="C118" s="32"/>
      <c r="D118" s="32"/>
      <c r="E118" s="32"/>
      <c r="F118" s="32"/>
      <c r="H118" s="139">
        <v>80000000</v>
      </c>
      <c r="J118" s="117"/>
      <c r="L118" s="662" t="s">
        <v>343</v>
      </c>
      <c r="M118" s="554"/>
      <c r="N118" s="554"/>
      <c r="O118" s="554"/>
      <c r="P118" s="554"/>
      <c r="Q118" s="554"/>
      <c r="R118" s="554"/>
      <c r="S118" s="554"/>
      <c r="T118" s="554"/>
      <c r="U118" s="555"/>
    </row>
    <row r="119" spans="1:21" ht="15.75" customHeight="1" thickBot="1" x14ac:dyDescent="0.3">
      <c r="A119" s="36" t="s">
        <v>40</v>
      </c>
      <c r="B119" s="31" t="s">
        <v>213</v>
      </c>
      <c r="C119" s="31"/>
      <c r="D119" s="31"/>
      <c r="E119" s="31"/>
      <c r="F119" s="31"/>
      <c r="H119" s="140">
        <v>5</v>
      </c>
      <c r="J119" s="117"/>
      <c r="L119" s="561" t="s">
        <v>351</v>
      </c>
      <c r="M119" s="550"/>
      <c r="N119" s="550"/>
      <c r="O119" s="550"/>
      <c r="P119" s="550"/>
      <c r="Q119" s="550"/>
      <c r="R119" s="550"/>
      <c r="S119" s="550"/>
      <c r="T119" s="550"/>
      <c r="U119" s="557"/>
    </row>
    <row r="120" spans="1:21" ht="15" customHeight="1" thickBot="1" x14ac:dyDescent="0.25">
      <c r="A120" s="31"/>
      <c r="E120" s="31"/>
      <c r="F120" s="37"/>
      <c r="G120" s="37" t="s">
        <v>205</v>
      </c>
      <c r="H120" s="38" t="s">
        <v>41</v>
      </c>
      <c r="J120" s="117"/>
      <c r="L120" s="561" t="s">
        <v>355</v>
      </c>
      <c r="M120" s="550"/>
      <c r="N120" s="550"/>
      <c r="O120" s="550"/>
      <c r="P120" s="550"/>
      <c r="Q120" s="550"/>
      <c r="R120" s="550"/>
      <c r="S120" s="550"/>
      <c r="T120" s="550"/>
      <c r="U120" s="557"/>
    </row>
    <row r="121" spans="1:21" ht="16.5" customHeight="1" thickBot="1" x14ac:dyDescent="0.3">
      <c r="A121" s="101"/>
      <c r="E121" s="37" t="s">
        <v>199</v>
      </c>
      <c r="F121" s="31"/>
      <c r="G121" s="118">
        <f>H118</f>
        <v>80000000</v>
      </c>
      <c r="H121" s="40" t="s">
        <v>42</v>
      </c>
      <c r="J121" s="117"/>
      <c r="L121" s="561"/>
      <c r="M121" s="550"/>
      <c r="N121" s="550"/>
      <c r="O121" s="550"/>
      <c r="P121" s="550"/>
      <c r="Q121" s="550"/>
      <c r="R121" s="550"/>
      <c r="S121" s="550"/>
      <c r="T121" s="550"/>
      <c r="U121" s="557"/>
    </row>
    <row r="122" spans="1:21" ht="14.25" customHeight="1" x14ac:dyDescent="0.25">
      <c r="A122" s="101"/>
      <c r="B122" s="31" t="s">
        <v>43</v>
      </c>
      <c r="E122" s="41">
        <v>0.85</v>
      </c>
      <c r="F122" s="42"/>
      <c r="G122" s="543">
        <f>G121*E122</f>
        <v>68000000</v>
      </c>
      <c r="H122" s="539">
        <f>G122*I18</f>
        <v>1175856</v>
      </c>
      <c r="J122" s="117"/>
      <c r="L122" s="561" t="s">
        <v>339</v>
      </c>
      <c r="M122" s="550"/>
      <c r="N122" s="550"/>
      <c r="O122" s="550"/>
      <c r="P122" s="550"/>
      <c r="Q122" s="550"/>
      <c r="R122" s="550"/>
      <c r="S122" s="550"/>
      <c r="T122" s="550"/>
      <c r="U122" s="557"/>
    </row>
    <row r="123" spans="1:21" ht="15" x14ac:dyDescent="0.25">
      <c r="A123" s="101"/>
      <c r="B123" s="31" t="s">
        <v>44</v>
      </c>
      <c r="E123" s="43">
        <v>0.59499999999999997</v>
      </c>
      <c r="F123" s="44"/>
      <c r="G123" s="545">
        <f>G121*E123</f>
        <v>47600000</v>
      </c>
      <c r="H123" s="541">
        <f>G123*I18</f>
        <v>823099.2</v>
      </c>
      <c r="J123" s="117"/>
      <c r="L123" s="556"/>
      <c r="M123" s="550"/>
      <c r="N123" s="550"/>
      <c r="O123" s="550"/>
      <c r="P123" s="550"/>
      <c r="Q123" s="550"/>
      <c r="R123" s="550"/>
      <c r="S123" s="550"/>
      <c r="T123" s="550"/>
      <c r="U123" s="557"/>
    </row>
    <row r="124" spans="1:21" ht="14.25" customHeight="1" thickBot="1" x14ac:dyDescent="0.3">
      <c r="A124" s="101"/>
      <c r="B124" s="31" t="s">
        <v>45</v>
      </c>
      <c r="E124" s="43">
        <v>0.41649999999999998</v>
      </c>
      <c r="F124" s="44"/>
      <c r="G124" s="545">
        <f>G121*E124</f>
        <v>33320000</v>
      </c>
      <c r="H124" s="541">
        <f>G124*I18</f>
        <v>576169.43999999994</v>
      </c>
      <c r="J124" s="117"/>
      <c r="L124" s="556" t="s">
        <v>342</v>
      </c>
      <c r="M124" s="550"/>
      <c r="N124" s="550"/>
      <c r="O124" s="550"/>
      <c r="P124" s="550"/>
      <c r="Q124" s="550"/>
      <c r="R124" s="550"/>
      <c r="S124" s="550"/>
      <c r="T124" s="550"/>
      <c r="U124" s="557"/>
    </row>
    <row r="125" spans="1:21" ht="14.25" customHeight="1" x14ac:dyDescent="0.25">
      <c r="A125" s="101"/>
      <c r="B125" s="31" t="s">
        <v>46</v>
      </c>
      <c r="E125" s="43">
        <v>0.24990000000000001</v>
      </c>
      <c r="F125" s="44"/>
      <c r="G125" s="545">
        <f>G121*E125</f>
        <v>19992000</v>
      </c>
      <c r="H125" s="541">
        <f>G125*I18</f>
        <v>345701.66399999999</v>
      </c>
      <c r="J125" s="244" t="s">
        <v>76</v>
      </c>
      <c r="L125" s="556" t="s">
        <v>341</v>
      </c>
      <c r="M125" s="550"/>
      <c r="N125" s="550"/>
      <c r="O125" s="550"/>
      <c r="P125" s="550"/>
      <c r="Q125" s="550"/>
      <c r="R125" s="550"/>
      <c r="S125" s="550"/>
      <c r="T125" s="550"/>
      <c r="U125" s="557"/>
    </row>
    <row r="126" spans="1:21" ht="16.5" thickBot="1" x14ac:dyDescent="0.3">
      <c r="A126" s="101"/>
      <c r="B126" s="31" t="s">
        <v>47</v>
      </c>
      <c r="E126" s="43">
        <v>8.3299999999999999E-2</v>
      </c>
      <c r="F126" s="44"/>
      <c r="G126" s="545">
        <f>G121*E126</f>
        <v>6664000</v>
      </c>
      <c r="H126" s="541">
        <f>G126*I18</f>
        <v>115233.88799999999</v>
      </c>
      <c r="J126" s="119" t="s">
        <v>42</v>
      </c>
      <c r="L126" s="556"/>
      <c r="M126" s="550"/>
      <c r="N126" s="550"/>
      <c r="O126" s="550"/>
      <c r="P126" s="550"/>
      <c r="Q126" s="550"/>
      <c r="R126" s="550"/>
      <c r="S126" s="550"/>
      <c r="T126" s="550"/>
      <c r="U126" s="557"/>
    </row>
    <row r="127" spans="1:21" ht="16.5" customHeight="1" thickBot="1" x14ac:dyDescent="0.3">
      <c r="A127" s="120"/>
      <c r="B127" s="121"/>
      <c r="C127" s="121"/>
      <c r="D127" s="121"/>
      <c r="E127" s="1167" t="s">
        <v>48</v>
      </c>
      <c r="F127" s="1167"/>
      <c r="G127" s="1167"/>
      <c r="H127" s="1167"/>
      <c r="I127" s="256" t="s">
        <v>22</v>
      </c>
      <c r="J127" s="542">
        <f>SUM(H122:H126)</f>
        <v>3036060.1919999993</v>
      </c>
      <c r="L127" s="664" t="s">
        <v>358</v>
      </c>
      <c r="M127" s="559"/>
      <c r="N127" s="559"/>
      <c r="O127" s="559"/>
      <c r="P127" s="559"/>
      <c r="Q127" s="559"/>
      <c r="R127" s="559"/>
      <c r="S127" s="559"/>
      <c r="T127" s="559"/>
      <c r="U127" s="560"/>
    </row>
    <row r="128" spans="1:21" ht="16.5" hidden="1" customHeight="1" thickBot="1" x14ac:dyDescent="0.3">
      <c r="A128" s="46"/>
      <c r="B128" s="46"/>
      <c r="C128" s="47"/>
      <c r="D128" s="47"/>
      <c r="E128" s="48"/>
      <c r="F128" s="49"/>
      <c r="G128" s="49"/>
      <c r="H128" s="49"/>
      <c r="I128" s="50"/>
      <c r="J128" s="114"/>
      <c r="L128" s="558"/>
      <c r="M128" s="559"/>
      <c r="N128" s="559"/>
      <c r="O128" s="559"/>
      <c r="P128" s="559"/>
      <c r="Q128" s="559"/>
      <c r="R128" s="559"/>
      <c r="S128" s="559"/>
      <c r="T128" s="559"/>
      <c r="U128" s="560"/>
    </row>
    <row r="129" spans="1:21" ht="15.75" customHeight="1" thickBot="1" x14ac:dyDescent="0.25">
      <c r="A129" s="33" t="s">
        <v>39</v>
      </c>
      <c r="B129" s="31" t="s">
        <v>219</v>
      </c>
      <c r="C129" s="32"/>
      <c r="D129" s="32"/>
      <c r="E129" s="32"/>
      <c r="F129" s="32"/>
      <c r="H129" s="139">
        <v>300000</v>
      </c>
      <c r="I129" s="34"/>
      <c r="J129" s="123"/>
      <c r="L129" s="561" t="s">
        <v>352</v>
      </c>
      <c r="M129" s="554"/>
      <c r="N129" s="554"/>
      <c r="O129" s="554"/>
      <c r="P129" s="554"/>
      <c r="Q129" s="554"/>
      <c r="R129" s="554"/>
      <c r="S129" s="554"/>
      <c r="T129" s="554"/>
      <c r="U129" s="555"/>
    </row>
    <row r="130" spans="1:21" ht="15.75" thickBot="1" x14ac:dyDescent="0.3">
      <c r="A130" s="36" t="s">
        <v>40</v>
      </c>
      <c r="B130" s="31" t="s">
        <v>213</v>
      </c>
      <c r="C130" s="31"/>
      <c r="D130" s="31"/>
      <c r="E130" s="31"/>
      <c r="F130" s="31"/>
      <c r="H130" s="141">
        <v>7</v>
      </c>
      <c r="I130" s="137"/>
      <c r="J130" s="123"/>
      <c r="L130" s="561"/>
      <c r="M130" s="550"/>
      <c r="N130" s="550"/>
      <c r="O130" s="550"/>
      <c r="P130" s="550"/>
      <c r="Q130" s="550"/>
      <c r="R130" s="550"/>
      <c r="S130" s="550"/>
      <c r="T130" s="550"/>
      <c r="U130" s="557"/>
    </row>
    <row r="131" spans="1:21" ht="15.75" customHeight="1" thickBot="1" x14ac:dyDescent="0.25">
      <c r="A131" s="31"/>
      <c r="B131" s="31"/>
      <c r="E131" s="31"/>
      <c r="F131" s="37"/>
      <c r="G131" s="37" t="s">
        <v>205</v>
      </c>
      <c r="H131" s="38" t="s">
        <v>41</v>
      </c>
      <c r="J131" s="124"/>
      <c r="L131" s="556" t="s">
        <v>342</v>
      </c>
      <c r="M131" s="550"/>
      <c r="N131" s="550"/>
      <c r="O131" s="550"/>
      <c r="P131" s="550"/>
      <c r="Q131" s="550"/>
      <c r="R131" s="550"/>
      <c r="S131" s="550"/>
      <c r="T131" s="550"/>
      <c r="U131" s="557"/>
    </row>
    <row r="132" spans="1:21" ht="13.5" thickBot="1" x14ac:dyDescent="0.25">
      <c r="A132" s="31"/>
      <c r="B132" s="31"/>
      <c r="E132" s="37" t="s">
        <v>200</v>
      </c>
      <c r="F132" s="31"/>
      <c r="G132" s="72">
        <f>H129</f>
        <v>300000</v>
      </c>
      <c r="H132" s="40" t="s">
        <v>42</v>
      </c>
      <c r="J132" s="124"/>
      <c r="L132" s="556" t="s">
        <v>341</v>
      </c>
      <c r="M132" s="550"/>
      <c r="N132" s="550"/>
      <c r="O132" s="550"/>
      <c r="P132" s="550"/>
      <c r="Q132" s="550"/>
      <c r="R132" s="550"/>
      <c r="S132" s="550"/>
      <c r="T132" s="550"/>
      <c r="U132" s="557"/>
    </row>
    <row r="133" spans="1:21" ht="14.25" customHeight="1" x14ac:dyDescent="0.2">
      <c r="A133" s="31"/>
      <c r="B133" s="31" t="s">
        <v>43</v>
      </c>
      <c r="E133" s="41">
        <v>0.89290000000000003</v>
      </c>
      <c r="F133" s="42"/>
      <c r="G133" s="543">
        <f>G132*E133</f>
        <v>267870</v>
      </c>
      <c r="H133" s="539">
        <f>G133*I18</f>
        <v>4632.0080399999997</v>
      </c>
      <c r="J133" s="124"/>
      <c r="L133" s="556"/>
      <c r="M133" s="550"/>
      <c r="N133" s="550"/>
      <c r="O133" s="550"/>
      <c r="P133" s="550"/>
      <c r="Q133" s="550"/>
      <c r="R133" s="550"/>
      <c r="S133" s="550"/>
      <c r="T133" s="550"/>
      <c r="U133" s="557"/>
    </row>
    <row r="134" spans="1:21" ht="14.25" customHeight="1" x14ac:dyDescent="0.2">
      <c r="A134" s="31"/>
      <c r="B134" s="31" t="s">
        <v>44</v>
      </c>
      <c r="E134" s="43">
        <v>0.7016</v>
      </c>
      <c r="F134" s="44"/>
      <c r="G134" s="545">
        <f>G132*E134</f>
        <v>210480</v>
      </c>
      <c r="H134" s="541">
        <f>G134*I18</f>
        <v>3639.6201599999995</v>
      </c>
      <c r="J134" s="122"/>
      <c r="L134" s="658" t="s">
        <v>346</v>
      </c>
      <c r="M134" s="550"/>
      <c r="N134" s="550"/>
      <c r="O134" s="550"/>
      <c r="P134" s="550"/>
      <c r="Q134" s="550"/>
      <c r="R134" s="550"/>
      <c r="S134" s="550"/>
      <c r="T134" s="550"/>
      <c r="U134" s="557"/>
    </row>
    <row r="135" spans="1:21" ht="14.25" customHeight="1" x14ac:dyDescent="0.2">
      <c r="A135" s="31"/>
      <c r="B135" s="31" t="s">
        <v>45</v>
      </c>
      <c r="E135" s="43">
        <v>0.55130000000000001</v>
      </c>
      <c r="F135" s="44"/>
      <c r="G135" s="545">
        <f>G132*E135</f>
        <v>165390</v>
      </c>
      <c r="H135" s="541">
        <f>G135*I18</f>
        <v>2859.9238799999998</v>
      </c>
      <c r="J135" s="122"/>
      <c r="L135" s="556" t="s">
        <v>347</v>
      </c>
      <c r="M135" s="550"/>
      <c r="N135" s="550"/>
      <c r="O135" s="550"/>
      <c r="P135" s="550"/>
      <c r="Q135" s="550"/>
      <c r="R135" s="550"/>
      <c r="S135" s="550"/>
      <c r="T135" s="550"/>
      <c r="U135" s="557"/>
    </row>
    <row r="136" spans="1:21" ht="14.25" customHeight="1" x14ac:dyDescent="0.2">
      <c r="A136" s="31"/>
      <c r="B136" s="31" t="s">
        <v>46</v>
      </c>
      <c r="E136" s="43">
        <v>0.42880000000000001</v>
      </c>
      <c r="F136" s="44"/>
      <c r="G136" s="545">
        <f>G132*E136</f>
        <v>128640</v>
      </c>
      <c r="H136" s="541">
        <f>G136*I18</f>
        <v>2224.4428799999996</v>
      </c>
      <c r="J136" s="122"/>
      <c r="L136" s="556" t="s">
        <v>348</v>
      </c>
      <c r="M136" s="550"/>
      <c r="N136" s="550"/>
      <c r="O136" s="550"/>
      <c r="P136" s="550"/>
      <c r="Q136" s="550"/>
      <c r="R136" s="550"/>
      <c r="S136" s="550"/>
      <c r="T136" s="550"/>
      <c r="U136" s="557"/>
    </row>
    <row r="137" spans="1:21" ht="14.25" customHeight="1" thickBot="1" x14ac:dyDescent="0.25">
      <c r="A137" s="31"/>
      <c r="B137" s="31" t="s">
        <v>47</v>
      </c>
      <c r="E137" s="43">
        <v>0.30630000000000002</v>
      </c>
      <c r="F137" s="44"/>
      <c r="G137" s="545">
        <f>G132*E137</f>
        <v>91890</v>
      </c>
      <c r="H137" s="541">
        <f>G137*I18</f>
        <v>1588.9618799999998</v>
      </c>
      <c r="J137" s="122"/>
      <c r="L137" s="556" t="s">
        <v>349</v>
      </c>
      <c r="M137" s="550"/>
      <c r="N137" s="550"/>
      <c r="O137" s="550"/>
      <c r="P137" s="550"/>
      <c r="Q137" s="550"/>
      <c r="R137" s="550"/>
      <c r="S137" s="550"/>
      <c r="T137" s="550"/>
      <c r="U137" s="557"/>
    </row>
    <row r="138" spans="1:21" ht="14.25" customHeight="1" x14ac:dyDescent="0.2">
      <c r="A138" s="31"/>
      <c r="B138" s="31" t="s">
        <v>49</v>
      </c>
      <c r="E138" s="43">
        <v>0.18379999999999999</v>
      </c>
      <c r="F138" s="44"/>
      <c r="G138" s="545">
        <f>G132*E138</f>
        <v>55140</v>
      </c>
      <c r="H138" s="541">
        <f>G138*I18</f>
        <v>953.48087999999996</v>
      </c>
      <c r="J138" s="99" t="s">
        <v>77</v>
      </c>
      <c r="L138" s="659" t="s">
        <v>340</v>
      </c>
      <c r="M138" s="550"/>
      <c r="N138" s="550"/>
      <c r="O138" s="550"/>
      <c r="P138" s="550"/>
      <c r="Q138" s="550"/>
      <c r="R138" s="550"/>
      <c r="S138" s="550"/>
      <c r="T138" s="550"/>
      <c r="U138" s="557"/>
    </row>
    <row r="139" spans="1:21" ht="14.25" customHeight="1" thickBot="1" x14ac:dyDescent="0.25">
      <c r="A139" s="31"/>
      <c r="B139" s="31" t="s">
        <v>50</v>
      </c>
      <c r="E139" s="43">
        <v>6.13E-2</v>
      </c>
      <c r="F139" s="44"/>
      <c r="G139" s="545">
        <f>G132*E139</f>
        <v>18390</v>
      </c>
      <c r="H139" s="541">
        <f>G139*I18</f>
        <v>317.99987999999996</v>
      </c>
      <c r="J139" s="105" t="s">
        <v>42</v>
      </c>
      <c r="L139" s="659"/>
      <c r="M139" s="550"/>
      <c r="N139" s="550"/>
      <c r="O139" s="550"/>
      <c r="P139" s="550"/>
      <c r="Q139" s="550"/>
      <c r="R139" s="550"/>
      <c r="S139" s="550"/>
      <c r="T139" s="550"/>
      <c r="U139" s="557"/>
    </row>
    <row r="140" spans="1:21" ht="16.5" thickBot="1" x14ac:dyDescent="0.3">
      <c r="A140" s="138"/>
      <c r="B140" s="138"/>
      <c r="C140" s="112"/>
      <c r="D140" s="112"/>
      <c r="E140" s="1054" t="s">
        <v>51</v>
      </c>
      <c r="F140" s="1054"/>
      <c r="G140" s="1054"/>
      <c r="H140" s="1054"/>
      <c r="I140" s="256" t="s">
        <v>22</v>
      </c>
      <c r="J140" s="536">
        <f>SUM(H133:H139)</f>
        <v>16216.437599999997</v>
      </c>
      <c r="L140" s="664" t="s">
        <v>358</v>
      </c>
      <c r="M140" s="559"/>
      <c r="N140" s="559"/>
      <c r="O140" s="559"/>
      <c r="P140" s="559"/>
      <c r="Q140" s="559"/>
      <c r="R140" s="559"/>
      <c r="S140" s="559"/>
      <c r="T140" s="559"/>
      <c r="U140" s="560"/>
    </row>
    <row r="141" spans="1:21" ht="15.75" customHeight="1" thickBot="1" x14ac:dyDescent="0.25">
      <c r="A141" s="36" t="s">
        <v>39</v>
      </c>
      <c r="B141" s="31" t="s">
        <v>220</v>
      </c>
      <c r="C141" s="31"/>
      <c r="D141" s="31"/>
      <c r="E141" s="31"/>
      <c r="F141" s="31"/>
      <c r="H141" s="263">
        <v>0</v>
      </c>
      <c r="I141" s="253"/>
      <c r="J141" s="123"/>
      <c r="L141" s="284" t="s">
        <v>330</v>
      </c>
      <c r="M141" s="554"/>
      <c r="N141" s="554"/>
      <c r="O141" s="554"/>
      <c r="P141" s="554"/>
      <c r="Q141" s="554"/>
      <c r="R141" s="554"/>
      <c r="S141" s="554"/>
      <c r="T141" s="554"/>
      <c r="U141" s="555"/>
    </row>
    <row r="142" spans="1:21" ht="14.25" customHeight="1" thickBot="1" x14ac:dyDescent="0.3">
      <c r="A142" s="36" t="s">
        <v>40</v>
      </c>
      <c r="B142" s="31" t="s">
        <v>213</v>
      </c>
      <c r="C142" s="31"/>
      <c r="D142" s="31"/>
      <c r="E142" s="31"/>
      <c r="F142" s="31"/>
      <c r="H142" s="141">
        <v>10</v>
      </c>
      <c r="I142" s="137"/>
      <c r="J142" s="123"/>
      <c r="L142" s="250" t="s">
        <v>350</v>
      </c>
      <c r="M142" s="550"/>
      <c r="N142" s="550"/>
      <c r="O142" s="550"/>
      <c r="P142" s="550"/>
      <c r="Q142" s="550"/>
      <c r="R142" s="550"/>
      <c r="S142" s="550"/>
      <c r="T142" s="550"/>
      <c r="U142" s="557"/>
    </row>
    <row r="143" spans="1:21" ht="13.5" thickBot="1" x14ac:dyDescent="0.25">
      <c r="A143" s="31"/>
      <c r="B143" s="31"/>
      <c r="E143" s="31"/>
      <c r="F143" s="37"/>
      <c r="G143" s="37" t="s">
        <v>205</v>
      </c>
      <c r="H143" s="38" t="s">
        <v>41</v>
      </c>
      <c r="J143" s="124"/>
      <c r="L143" s="284" t="s">
        <v>345</v>
      </c>
      <c r="M143" s="550"/>
      <c r="N143" s="550"/>
      <c r="O143" s="550"/>
      <c r="P143" s="550"/>
      <c r="Q143" s="550"/>
      <c r="R143" s="550"/>
      <c r="S143" s="550"/>
      <c r="T143" s="550"/>
      <c r="U143" s="557"/>
    </row>
    <row r="144" spans="1:21" ht="13.5" thickBot="1" x14ac:dyDescent="0.25">
      <c r="A144" s="31"/>
      <c r="B144" s="31"/>
      <c r="E144" s="37" t="s">
        <v>201</v>
      </c>
      <c r="F144" s="31"/>
      <c r="G144" s="72">
        <f>H141</f>
        <v>0</v>
      </c>
      <c r="H144" s="40" t="s">
        <v>42</v>
      </c>
      <c r="J144" s="124"/>
      <c r="L144" s="284"/>
      <c r="M144" s="550"/>
      <c r="N144" s="550"/>
      <c r="O144" s="550"/>
      <c r="P144" s="550"/>
      <c r="Q144" s="550"/>
      <c r="R144" s="550"/>
      <c r="S144" s="550"/>
      <c r="T144" s="550"/>
      <c r="U144" s="557"/>
    </row>
    <row r="145" spans="1:21" ht="14.25" customHeight="1" thickBot="1" x14ac:dyDescent="0.25">
      <c r="A145" s="31"/>
      <c r="B145" s="31" t="s">
        <v>43</v>
      </c>
      <c r="E145" s="41">
        <v>0.92500000000000004</v>
      </c>
      <c r="F145" s="42"/>
      <c r="G145" s="543">
        <f>G144*E145</f>
        <v>0</v>
      </c>
      <c r="H145" s="539">
        <f>G145*I18</f>
        <v>0</v>
      </c>
      <c r="J145" s="124"/>
      <c r="L145" s="284" t="s">
        <v>329</v>
      </c>
      <c r="M145" s="550"/>
      <c r="N145" s="550"/>
      <c r="O145" s="550"/>
      <c r="P145" s="550"/>
      <c r="Q145" s="550"/>
      <c r="R145" s="550"/>
      <c r="S145" s="550"/>
      <c r="T145" s="550"/>
      <c r="U145" s="557"/>
    </row>
    <row r="146" spans="1:21" ht="14.25" customHeight="1" thickBot="1" x14ac:dyDescent="0.25">
      <c r="A146" s="31"/>
      <c r="B146" s="31" t="s">
        <v>44</v>
      </c>
      <c r="E146" s="43">
        <v>0.78620000000000001</v>
      </c>
      <c r="F146" s="44"/>
      <c r="G146" s="545">
        <f>G144*E146</f>
        <v>0</v>
      </c>
      <c r="H146" s="539">
        <f>G146*I18</f>
        <v>0</v>
      </c>
      <c r="J146" s="122"/>
      <c r="L146" s="250" t="s">
        <v>350</v>
      </c>
      <c r="M146" s="550"/>
      <c r="N146" s="550"/>
      <c r="O146" s="550"/>
      <c r="P146" s="550"/>
      <c r="Q146" s="550"/>
      <c r="R146" s="550"/>
      <c r="S146" s="550"/>
      <c r="T146" s="550"/>
      <c r="U146" s="557"/>
    </row>
    <row r="147" spans="1:21" ht="14.25" customHeight="1" thickBot="1" x14ac:dyDescent="0.25">
      <c r="A147" s="31"/>
      <c r="B147" s="31" t="s">
        <v>45</v>
      </c>
      <c r="E147" s="43">
        <v>0.66830000000000001</v>
      </c>
      <c r="F147" s="44"/>
      <c r="G147" s="545">
        <f>G144*E147</f>
        <v>0</v>
      </c>
      <c r="H147" s="539">
        <f>G147*I18</f>
        <v>0</v>
      </c>
      <c r="J147" s="122"/>
      <c r="L147" s="284" t="s">
        <v>345</v>
      </c>
      <c r="M147" s="550"/>
      <c r="N147" s="550"/>
      <c r="O147" s="550"/>
      <c r="P147" s="550"/>
      <c r="Q147" s="550"/>
      <c r="R147" s="550"/>
      <c r="S147" s="550"/>
      <c r="T147" s="550"/>
      <c r="U147" s="557"/>
    </row>
    <row r="148" spans="1:21" ht="14.25" customHeight="1" thickBot="1" x14ac:dyDescent="0.25">
      <c r="A148" s="31"/>
      <c r="B148" s="31" t="s">
        <v>46</v>
      </c>
      <c r="E148" s="43">
        <v>0.56810000000000005</v>
      </c>
      <c r="F148" s="44"/>
      <c r="G148" s="545">
        <f>G144*E148</f>
        <v>0</v>
      </c>
      <c r="H148" s="539">
        <f>G148*I18</f>
        <v>0</v>
      </c>
      <c r="J148" s="122"/>
      <c r="L148" s="250"/>
      <c r="M148" s="550"/>
      <c r="N148" s="550"/>
      <c r="O148" s="550"/>
      <c r="P148" s="550"/>
      <c r="Q148" s="550"/>
      <c r="R148" s="550"/>
      <c r="S148" s="550"/>
      <c r="T148" s="550"/>
      <c r="U148" s="557"/>
    </row>
    <row r="149" spans="1:21" ht="14.25" customHeight="1" thickBot="1" x14ac:dyDescent="0.25">
      <c r="A149" s="31"/>
      <c r="B149" s="31" t="s">
        <v>47</v>
      </c>
      <c r="E149" s="43">
        <v>0.48070000000000002</v>
      </c>
      <c r="F149" s="44"/>
      <c r="G149" s="545">
        <f>G144*E149</f>
        <v>0</v>
      </c>
      <c r="H149" s="539">
        <f>G149*I18</f>
        <v>0</v>
      </c>
      <c r="J149" s="122"/>
      <c r="L149" s="658" t="s">
        <v>346</v>
      </c>
      <c r="M149" s="550"/>
      <c r="N149" s="550"/>
      <c r="O149" s="550"/>
      <c r="P149" s="550"/>
      <c r="Q149" s="550"/>
      <c r="R149" s="550"/>
      <c r="S149" s="550"/>
      <c r="T149" s="550"/>
      <c r="U149" s="557"/>
    </row>
    <row r="150" spans="1:21" ht="14.25" customHeight="1" thickBot="1" x14ac:dyDescent="0.25">
      <c r="A150" s="31"/>
      <c r="B150" s="31" t="s">
        <v>49</v>
      </c>
      <c r="E150" s="43">
        <v>0.39329999999999998</v>
      </c>
      <c r="F150" s="44"/>
      <c r="G150" s="545">
        <f>G144*E150</f>
        <v>0</v>
      </c>
      <c r="H150" s="539">
        <f>G150*I18</f>
        <v>0</v>
      </c>
      <c r="J150" s="122"/>
      <c r="L150" s="281" t="s">
        <v>336</v>
      </c>
      <c r="M150" s="550"/>
      <c r="N150" s="550"/>
      <c r="O150" s="550"/>
      <c r="P150" s="550"/>
      <c r="Q150" s="550"/>
      <c r="R150" s="550"/>
      <c r="S150" s="550"/>
      <c r="T150" s="550"/>
      <c r="U150" s="557"/>
    </row>
    <row r="151" spans="1:21" ht="14.25" customHeight="1" thickBot="1" x14ac:dyDescent="0.25">
      <c r="A151" s="31"/>
      <c r="B151" s="31" t="s">
        <v>50</v>
      </c>
      <c r="E151" s="43">
        <v>0.30590000000000001</v>
      </c>
      <c r="F151" s="44" t="s">
        <v>288</v>
      </c>
      <c r="G151" s="545">
        <f>G144*E151</f>
        <v>0</v>
      </c>
      <c r="H151" s="539">
        <f>G151*I18</f>
        <v>0</v>
      </c>
      <c r="J151" s="122"/>
      <c r="L151" s="281" t="s">
        <v>338</v>
      </c>
      <c r="M151" s="550"/>
      <c r="N151" s="550"/>
      <c r="O151" s="550"/>
      <c r="P151" s="550"/>
      <c r="Q151" s="550"/>
      <c r="R151" s="550"/>
      <c r="S151" s="550"/>
      <c r="T151" s="550"/>
      <c r="U151" s="557"/>
    </row>
    <row r="152" spans="1:21" ht="14.25" customHeight="1" thickBot="1" x14ac:dyDescent="0.25">
      <c r="A152" s="31"/>
      <c r="B152" s="31" t="s">
        <v>52</v>
      </c>
      <c r="E152" s="43">
        <v>0.2185</v>
      </c>
      <c r="F152" s="44"/>
      <c r="G152" s="545">
        <f>G144*E152</f>
        <v>0</v>
      </c>
      <c r="H152" s="539">
        <f>G152*I18</f>
        <v>0</v>
      </c>
      <c r="J152" s="122"/>
      <c r="L152" s="281" t="s">
        <v>337</v>
      </c>
      <c r="M152" s="550"/>
      <c r="N152" s="550"/>
      <c r="O152" s="550"/>
      <c r="P152" s="550"/>
      <c r="Q152" s="550"/>
      <c r="R152" s="550"/>
      <c r="S152" s="550"/>
      <c r="T152" s="550"/>
      <c r="U152" s="557"/>
    </row>
    <row r="153" spans="1:21" ht="14.25" customHeight="1" thickBot="1" x14ac:dyDescent="0.25">
      <c r="A153" s="31"/>
      <c r="B153" s="31" t="s">
        <v>53</v>
      </c>
      <c r="E153" s="43">
        <v>0.13109999999999999</v>
      </c>
      <c r="F153" s="44"/>
      <c r="G153" s="545">
        <f>G144*E153</f>
        <v>0</v>
      </c>
      <c r="H153" s="539">
        <f>G153*I18</f>
        <v>0</v>
      </c>
      <c r="J153" s="99" t="s">
        <v>78</v>
      </c>
      <c r="L153" s="281"/>
      <c r="M153" s="550"/>
      <c r="N153" s="550"/>
      <c r="O153" s="550"/>
      <c r="P153" s="550"/>
      <c r="Q153" s="550"/>
      <c r="R153" s="550"/>
      <c r="S153" s="550"/>
      <c r="T153" s="550"/>
      <c r="U153" s="557"/>
    </row>
    <row r="154" spans="1:21" ht="14.25" customHeight="1" thickBot="1" x14ac:dyDescent="0.25">
      <c r="A154" s="31"/>
      <c r="B154" s="31" t="s">
        <v>54</v>
      </c>
      <c r="E154" s="51">
        <v>4.3700000000000003E-2</v>
      </c>
      <c r="F154" s="52"/>
      <c r="G154" s="546">
        <f>G144*E154</f>
        <v>0</v>
      </c>
      <c r="H154" s="539">
        <f>G154*I18</f>
        <v>0</v>
      </c>
      <c r="J154" s="105" t="s">
        <v>42</v>
      </c>
      <c r="L154" s="281"/>
      <c r="M154" s="550"/>
      <c r="N154" s="550"/>
      <c r="O154" s="550"/>
      <c r="P154" s="550"/>
      <c r="Q154" s="550"/>
      <c r="R154" s="550"/>
      <c r="S154" s="550"/>
      <c r="T154" s="550"/>
      <c r="U154" s="557"/>
    </row>
    <row r="155" spans="1:21" ht="16.5" customHeight="1" thickBot="1" x14ac:dyDescent="0.3">
      <c r="A155" s="138"/>
      <c r="B155" s="138"/>
      <c r="C155" s="112"/>
      <c r="D155" s="112"/>
      <c r="E155" s="1054" t="s">
        <v>55</v>
      </c>
      <c r="F155" s="1054"/>
      <c r="G155" s="1054"/>
      <c r="H155" s="1054"/>
      <c r="I155" s="256" t="s">
        <v>22</v>
      </c>
      <c r="J155" s="536">
        <f>SUM(H145:H154)</f>
        <v>0</v>
      </c>
      <c r="L155" s="664" t="s">
        <v>358</v>
      </c>
      <c r="M155" s="559"/>
      <c r="N155" s="559"/>
      <c r="O155" s="559"/>
      <c r="P155" s="559"/>
      <c r="Q155" s="559"/>
      <c r="R155" s="559"/>
      <c r="S155" s="559"/>
      <c r="T155" s="559"/>
      <c r="U155" s="560"/>
    </row>
    <row r="156" spans="1:21" ht="2.25" hidden="1" customHeight="1" thickBot="1" x14ac:dyDescent="0.4">
      <c r="A156" s="389"/>
      <c r="B156" s="389"/>
      <c r="C156" s="389"/>
      <c r="D156" s="389"/>
      <c r="E156" s="389"/>
      <c r="F156" s="389"/>
      <c r="G156" s="389"/>
      <c r="H156" s="389"/>
      <c r="I156" s="389"/>
      <c r="J156" s="122"/>
      <c r="L156" s="552"/>
      <c r="M156" s="552"/>
      <c r="N156" s="552"/>
      <c r="O156" s="552"/>
      <c r="P156" s="552"/>
      <c r="Q156" s="552"/>
      <c r="R156" s="552"/>
      <c r="S156" s="552"/>
      <c r="T156" s="552"/>
      <c r="U156" s="552"/>
    </row>
    <row r="157" spans="1:21" ht="2.25" customHeight="1" x14ac:dyDescent="0.35">
      <c r="A157" s="404"/>
      <c r="B157" s="405"/>
      <c r="C157" s="404"/>
      <c r="D157" s="404"/>
      <c r="E157" s="404"/>
      <c r="F157" s="404"/>
      <c r="G157" s="404"/>
      <c r="H157" s="404"/>
      <c r="I157" s="404"/>
      <c r="J157" s="122"/>
      <c r="L157" s="552"/>
      <c r="M157" s="552"/>
      <c r="N157" s="552"/>
      <c r="O157" s="552"/>
      <c r="P157" s="552"/>
      <c r="Q157" s="552"/>
      <c r="R157" s="552"/>
      <c r="S157" s="552"/>
      <c r="T157" s="552"/>
      <c r="U157" s="552"/>
    </row>
    <row r="158" spans="1:21" ht="0.75" hidden="1" customHeight="1" thickBot="1" x14ac:dyDescent="0.3">
      <c r="A158" s="137"/>
      <c r="B158" s="111"/>
      <c r="C158" s="255" t="s">
        <v>206</v>
      </c>
      <c r="E158" s="55"/>
      <c r="F158" s="55"/>
      <c r="G158" s="55"/>
      <c r="H158" s="55"/>
      <c r="I158" s="45"/>
      <c r="J158" s="252" t="s">
        <v>42</v>
      </c>
      <c r="L158" s="558"/>
      <c r="M158" s="559"/>
      <c r="N158" s="559"/>
      <c r="O158" s="559"/>
      <c r="P158" s="559"/>
      <c r="Q158" s="559"/>
      <c r="R158" s="559"/>
      <c r="S158" s="559"/>
      <c r="T158" s="559"/>
      <c r="U158" s="560"/>
    </row>
    <row r="159" spans="1:21" ht="3.75" customHeight="1" thickBot="1" x14ac:dyDescent="0.3">
      <c r="A159" s="137"/>
      <c r="B159" s="111"/>
      <c r="C159" s="111"/>
      <c r="D159" s="111"/>
      <c r="E159" s="55"/>
      <c r="F159" s="55"/>
      <c r="G159" s="55"/>
      <c r="H159" s="55"/>
      <c r="I159" s="391"/>
      <c r="J159" s="390"/>
      <c r="L159" s="552"/>
      <c r="M159" s="552"/>
      <c r="N159" s="552"/>
      <c r="O159" s="552"/>
      <c r="P159" s="552"/>
      <c r="Q159" s="552"/>
      <c r="R159" s="552"/>
      <c r="S159" s="552"/>
      <c r="T159" s="552"/>
      <c r="U159" s="552"/>
    </row>
    <row r="160" spans="1:21" ht="15.75" x14ac:dyDescent="0.25">
      <c r="A160" s="245"/>
      <c r="B160" s="111"/>
      <c r="C160" s="111"/>
      <c r="D160" s="111"/>
      <c r="E160" s="55"/>
      <c r="F160" s="55"/>
      <c r="G160" s="55"/>
      <c r="H160" s="55"/>
      <c r="I160" s="391"/>
      <c r="J160" s="393" t="s">
        <v>287</v>
      </c>
      <c r="L160" s="563" t="s">
        <v>323</v>
      </c>
      <c r="M160" s="550"/>
      <c r="N160" s="550"/>
      <c r="O160" s="550"/>
      <c r="P160" s="552"/>
      <c r="Q160" s="552"/>
      <c r="R160" s="564" t="s">
        <v>215</v>
      </c>
      <c r="S160" s="550"/>
      <c r="T160" s="550"/>
      <c r="U160" s="552"/>
    </row>
    <row r="161" spans="1:10" ht="15.75" customHeight="1" x14ac:dyDescent="0.25">
      <c r="A161" s="245"/>
      <c r="B161" s="111"/>
      <c r="C161" s="111"/>
      <c r="D161" s="111"/>
      <c r="E161" s="55"/>
      <c r="J161" s="392" t="s">
        <v>283</v>
      </c>
    </row>
    <row r="162" spans="1:10" ht="17.25" thickBot="1" x14ac:dyDescent="0.3">
      <c r="A162" s="31"/>
      <c r="B162" s="31"/>
      <c r="C162" s="111"/>
      <c r="E162" s="484"/>
      <c r="F162" s="1147" t="s">
        <v>291</v>
      </c>
      <c r="G162" s="1148"/>
      <c r="H162" s="1148"/>
      <c r="I162" s="1148"/>
      <c r="J162" s="967">
        <f>J117+J127+J140+J155</f>
        <v>3052276.6295999992</v>
      </c>
    </row>
    <row r="163" spans="1:10" ht="0.75" customHeight="1" thickBot="1" x14ac:dyDescent="0.3"/>
    <row r="164" spans="1:10" ht="7.5" customHeight="1" thickBot="1" x14ac:dyDescent="0.25">
      <c r="J164" s="966"/>
    </row>
    <row r="165" spans="1:10" ht="0.75" customHeight="1" thickBot="1" x14ac:dyDescent="0.3">
      <c r="C165" s="132"/>
      <c r="D165" s="132"/>
      <c r="E165" s="132"/>
      <c r="F165" s="132"/>
      <c r="G165" s="132"/>
      <c r="H165" s="132"/>
      <c r="I165" s="132"/>
      <c r="J165" s="133"/>
    </row>
    <row r="166" spans="1:10" ht="24" customHeight="1" thickBot="1" x14ac:dyDescent="0.35">
      <c r="A166" s="891"/>
      <c r="B166" s="892"/>
      <c r="C166" s="1177" t="s">
        <v>317</v>
      </c>
      <c r="D166" s="1177"/>
      <c r="E166" s="1177"/>
      <c r="F166" s="1177"/>
      <c r="G166" s="1177"/>
      <c r="H166" s="1177"/>
      <c r="I166" s="1178"/>
      <c r="J166" s="768">
        <f>J108+J162</f>
        <v>34380904.016148426</v>
      </c>
    </row>
    <row r="167" spans="1:10" s="245" customFormat="1" ht="15.6" customHeight="1" x14ac:dyDescent="0.25">
      <c r="A167" s="888"/>
      <c r="B167" s="901"/>
      <c r="C167" s="963" t="s">
        <v>511</v>
      </c>
      <c r="D167" s="893"/>
      <c r="E167" s="893"/>
      <c r="F167" s="893"/>
      <c r="G167" s="893"/>
      <c r="H167" s="893"/>
      <c r="I167" s="894"/>
      <c r="J167" s="895"/>
    </row>
    <row r="168" spans="1:10" s="245" customFormat="1" ht="15.6" customHeight="1" x14ac:dyDescent="0.25">
      <c r="A168" s="889"/>
      <c r="B168" s="900"/>
      <c r="C168" s="900" t="s">
        <v>466</v>
      </c>
      <c r="D168" s="738"/>
      <c r="E168" s="738"/>
      <c r="F168" s="738"/>
      <c r="G168" s="738"/>
      <c r="H168" s="738"/>
      <c r="I168" s="733"/>
      <c r="J168" s="896"/>
    </row>
    <row r="169" spans="1:10" s="245" customFormat="1" ht="15.6" customHeight="1" x14ac:dyDescent="0.25">
      <c r="A169" s="889"/>
      <c r="B169" s="900"/>
      <c r="C169" s="743" t="s">
        <v>467</v>
      </c>
      <c r="D169" s="738"/>
      <c r="E169" s="738"/>
      <c r="F169" s="738"/>
      <c r="G169" s="738"/>
      <c r="H169" s="738"/>
      <c r="I169" s="733"/>
      <c r="J169" s="896"/>
    </row>
    <row r="170" spans="1:10" s="245" customFormat="1" ht="15.6" customHeight="1" thickBot="1" x14ac:dyDescent="0.3">
      <c r="A170" s="890"/>
      <c r="B170" s="902"/>
      <c r="C170" s="907" t="s">
        <v>468</v>
      </c>
      <c r="D170" s="897"/>
      <c r="E170" s="897"/>
      <c r="F170" s="897"/>
      <c r="G170" s="897"/>
      <c r="H170" s="897"/>
      <c r="I170" s="898"/>
      <c r="J170" s="899"/>
    </row>
    <row r="171" spans="1:10" ht="14.25" customHeight="1" x14ac:dyDescent="0.2">
      <c r="A171" s="111"/>
      <c r="B171" s="750"/>
      <c r="C171" s="1084" t="s">
        <v>284</v>
      </c>
      <c r="D171" s="1084"/>
      <c r="E171" s="1084"/>
      <c r="F171" s="1084"/>
      <c r="G171" s="1084"/>
      <c r="H171" s="1084"/>
      <c r="I171" s="1084"/>
      <c r="J171" s="1084"/>
    </row>
    <row r="172" spans="1:10" ht="12.75" x14ac:dyDescent="0.2">
      <c r="A172" s="657"/>
      <c r="B172" s="384"/>
      <c r="C172" s="973" t="s">
        <v>285</v>
      </c>
      <c r="D172" s="973"/>
      <c r="E172" s="973"/>
      <c r="F172" s="973"/>
      <c r="G172" s="973"/>
      <c r="H172" s="973"/>
      <c r="I172" s="973"/>
      <c r="J172" s="974"/>
    </row>
    <row r="173" spans="1:10" ht="12.75" x14ac:dyDescent="0.2">
      <c r="A173" s="716"/>
      <c r="B173" s="386"/>
      <c r="C173" s="976" t="s">
        <v>286</v>
      </c>
      <c r="D173" s="976"/>
      <c r="E173" s="976"/>
      <c r="F173" s="976"/>
      <c r="G173" s="976"/>
      <c r="H173" s="976"/>
      <c r="I173" s="976"/>
      <c r="J173" s="977"/>
    </row>
    <row r="174" spans="1:10" ht="12.75" x14ac:dyDescent="0.2">
      <c r="B174" s="732"/>
      <c r="C174" s="732"/>
      <c r="D174" s="732"/>
      <c r="E174" s="732"/>
      <c r="F174" s="732"/>
      <c r="G174" s="732"/>
      <c r="H174" s="732"/>
      <c r="I174" s="732"/>
      <c r="J174" s="732"/>
    </row>
    <row r="175" spans="1:10" ht="12.75" x14ac:dyDescent="0.2">
      <c r="B175" s="732"/>
      <c r="C175" s="732"/>
      <c r="D175" s="732"/>
      <c r="E175" s="732"/>
      <c r="F175" s="732"/>
      <c r="G175" s="732"/>
      <c r="H175" s="732"/>
      <c r="I175" s="732"/>
      <c r="J175" s="732"/>
    </row>
  </sheetData>
  <mergeCells count="44">
    <mergeCell ref="C172:J172"/>
    <mergeCell ref="C173:J173"/>
    <mergeCell ref="D85:F85"/>
    <mergeCell ref="C41:E41"/>
    <mergeCell ref="F162:I162"/>
    <mergeCell ref="C42:E42"/>
    <mergeCell ref="C166:I166"/>
    <mergeCell ref="E155:H155"/>
    <mergeCell ref="D86:F86"/>
    <mergeCell ref="A49:I49"/>
    <mergeCell ref="C88:I88"/>
    <mergeCell ref="E127:H127"/>
    <mergeCell ref="C53:G53"/>
    <mergeCell ref="C43:E43"/>
    <mergeCell ref="A39:I39"/>
    <mergeCell ref="F23:H23"/>
    <mergeCell ref="C171:J171"/>
    <mergeCell ref="A8:J8"/>
    <mergeCell ref="A9:J9"/>
    <mergeCell ref="C16:E16"/>
    <mergeCell ref="G16:H16"/>
    <mergeCell ref="C14:H14"/>
    <mergeCell ref="C15:E15"/>
    <mergeCell ref="E2:I2"/>
    <mergeCell ref="E3:I3"/>
    <mergeCell ref="E4:I4"/>
    <mergeCell ref="F5:H5"/>
    <mergeCell ref="F6:H6"/>
    <mergeCell ref="L96:R96"/>
    <mergeCell ref="C108:I108"/>
    <mergeCell ref="E81:H81"/>
    <mergeCell ref="E140:H140"/>
    <mergeCell ref="G15:H15"/>
    <mergeCell ref="C40:E40"/>
    <mergeCell ref="C46:E46"/>
    <mergeCell ref="A48:I48"/>
    <mergeCell ref="B51:F51"/>
    <mergeCell ref="C18:H18"/>
    <mergeCell ref="C17:H17"/>
    <mergeCell ref="C44:E44"/>
    <mergeCell ref="C45:E45"/>
    <mergeCell ref="A109:I109"/>
    <mergeCell ref="A47:F47"/>
    <mergeCell ref="D101:I101"/>
  </mergeCells>
  <phoneticPr fontId="0" type="noConversion"/>
  <dataValidations disablePrompts="1" count="1">
    <dataValidation type="list" allowBlank="1" showInputMessage="1" showErrorMessage="1" sqref="H142 H130">
      <formula1>"0,5,7,10"</formula1>
    </dataValidation>
  </dataValidations>
  <hyperlinks>
    <hyperlink ref="C88:I88" r:id="rId1" display="* Current Local Sales &amp; Use Tax Rates can be found at http://www.revenue.ne.gov/question/sales.htm"/>
    <hyperlink ref="L97" r:id="rId2" display="http://www.revenue.state.ne.us/question/exempt_sales_chart.html"/>
    <hyperlink ref="O110" r:id="rId3"/>
    <hyperlink ref="R160" r:id="rId4"/>
    <hyperlink ref="C19" r:id="rId5"/>
  </hyperlinks>
  <printOptions horizontalCentered="1"/>
  <pageMargins left="0" right="0" top="1.25" bottom="0.75" header="0.3" footer="0.3"/>
  <pageSetup scale="61" fitToHeight="0" orientation="portrait" r:id="rId6"/>
  <rowBreaks count="2" manualBreakCount="2">
    <brk id="49" max="9" man="1"/>
    <brk id="108" max="9" man="1"/>
  </rowBreaks>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7575"/>
    <pageSetUpPr fitToPage="1"/>
  </sheetPr>
  <dimension ref="A1:O57"/>
  <sheetViews>
    <sheetView workbookViewId="0">
      <selection activeCell="B37" sqref="B37"/>
    </sheetView>
  </sheetViews>
  <sheetFormatPr defaultRowHeight="12.75" x14ac:dyDescent="0.2"/>
  <cols>
    <col min="1" max="1" width="14.7109375" style="9" customWidth="1"/>
    <col min="2" max="2" width="19" customWidth="1"/>
    <col min="3" max="3" width="1.140625" customWidth="1"/>
    <col min="4" max="4" width="14.5703125" style="9" customWidth="1"/>
    <col min="5" max="5" width="19" customWidth="1"/>
    <col min="6" max="6" width="1.140625" customWidth="1"/>
    <col min="7" max="7" width="14.7109375" customWidth="1"/>
    <col min="8" max="8" width="19" customWidth="1"/>
    <col min="9" max="9" width="3.5703125" customWidth="1"/>
    <col min="12" max="12" width="24.7109375" customWidth="1"/>
    <col min="13" max="13" width="13.7109375" customWidth="1"/>
  </cols>
  <sheetData>
    <row r="1" spans="1:15" ht="8.25" customHeight="1" x14ac:dyDescent="0.2"/>
    <row r="2" spans="1:15" ht="21" customHeight="1" x14ac:dyDescent="0.35">
      <c r="A2" s="1182" t="s">
        <v>193</v>
      </c>
      <c r="B2" s="1182"/>
      <c r="C2" s="1182"/>
      <c r="D2" s="1182"/>
      <c r="E2" s="1182"/>
      <c r="F2" s="1182"/>
      <c r="G2" s="1182"/>
      <c r="H2" s="1182"/>
    </row>
    <row r="3" spans="1:15" ht="3" customHeight="1" thickBot="1" x14ac:dyDescent="0.25"/>
    <row r="4" spans="1:15" ht="16.5" customHeight="1" thickBot="1" x14ac:dyDescent="0.3">
      <c r="A4" s="1183" t="s">
        <v>85</v>
      </c>
      <c r="B4" s="152" t="s">
        <v>187</v>
      </c>
      <c r="C4" s="155"/>
      <c r="D4" s="1185" t="s">
        <v>85</v>
      </c>
      <c r="E4" s="153" t="s">
        <v>187</v>
      </c>
      <c r="F4" s="157"/>
      <c r="G4" s="1191" t="s">
        <v>85</v>
      </c>
      <c r="H4" s="163" t="s">
        <v>187</v>
      </c>
      <c r="J4" s="1187" t="s">
        <v>540</v>
      </c>
      <c r="K4" s="1188"/>
      <c r="L4" s="1188"/>
      <c r="M4" s="202">
        <v>41184</v>
      </c>
    </row>
    <row r="5" spans="1:15" ht="19.5" customHeight="1" thickBot="1" x14ac:dyDescent="0.3">
      <c r="A5" s="1184"/>
      <c r="B5" s="154" t="s">
        <v>539</v>
      </c>
      <c r="C5" s="156"/>
      <c r="D5" s="1186"/>
      <c r="E5" s="154" t="s">
        <v>539</v>
      </c>
      <c r="F5" s="158"/>
      <c r="G5" s="1192"/>
      <c r="H5" s="154" t="s">
        <v>539</v>
      </c>
      <c r="J5" s="1189" t="s">
        <v>186</v>
      </c>
      <c r="K5" s="1190"/>
      <c r="L5" s="1190"/>
      <c r="M5" s="78">
        <v>61776</v>
      </c>
    </row>
    <row r="6" spans="1:15" s="111" customFormat="1" ht="15" customHeight="1" x14ac:dyDescent="0.2">
      <c r="A6" s="1181" t="s">
        <v>538</v>
      </c>
      <c r="B6" s="1181"/>
      <c r="C6" s="1181"/>
      <c r="D6" s="1181"/>
      <c r="E6" s="1181"/>
      <c r="F6" s="1181"/>
      <c r="G6" s="1181"/>
      <c r="H6" s="1181"/>
      <c r="J6" s="241" t="s">
        <v>221</v>
      </c>
    </row>
    <row r="7" spans="1:15" ht="9" customHeight="1" thickBot="1" x14ac:dyDescent="0.25">
      <c r="A7" s="162"/>
      <c r="B7" s="162"/>
      <c r="C7" s="162"/>
      <c r="D7" s="162"/>
      <c r="E7" s="162"/>
      <c r="F7" s="162"/>
      <c r="G7" s="162"/>
      <c r="H7" s="162"/>
      <c r="I7" s="111"/>
    </row>
    <row r="8" spans="1:15" s="6" customFormat="1" ht="14.25" customHeight="1" x14ac:dyDescent="0.2">
      <c r="A8" s="145" t="s">
        <v>81</v>
      </c>
      <c r="B8" s="226">
        <v>69964</v>
      </c>
      <c r="C8" s="159"/>
      <c r="D8" s="227" t="s">
        <v>153</v>
      </c>
      <c r="E8" s="228">
        <v>62820</v>
      </c>
      <c r="F8" s="229"/>
      <c r="G8" s="227" t="s">
        <v>125</v>
      </c>
      <c r="H8" s="230">
        <v>64126</v>
      </c>
    </row>
    <row r="9" spans="1:15" s="6" customFormat="1" ht="15.75" customHeight="1" x14ac:dyDescent="0.2">
      <c r="A9" s="146" t="s">
        <v>99</v>
      </c>
      <c r="B9" s="231">
        <v>62792</v>
      </c>
      <c r="C9" s="160"/>
      <c r="D9" s="232" t="s">
        <v>155</v>
      </c>
      <c r="E9" s="233">
        <v>65388</v>
      </c>
      <c r="F9" s="234"/>
      <c r="G9" s="232" t="s">
        <v>127</v>
      </c>
      <c r="H9" s="235">
        <v>94484</v>
      </c>
      <c r="O9" s="968"/>
    </row>
    <row r="10" spans="1:15" s="6" customFormat="1" ht="15.75" customHeight="1" x14ac:dyDescent="0.2">
      <c r="A10" s="146" t="s">
        <v>101</v>
      </c>
      <c r="B10" s="231">
        <v>61776</v>
      </c>
      <c r="C10" s="160"/>
      <c r="D10" s="232" t="s">
        <v>157</v>
      </c>
      <c r="E10" s="233">
        <v>66004</v>
      </c>
      <c r="F10" s="234"/>
      <c r="G10" s="232" t="s">
        <v>129</v>
      </c>
      <c r="H10" s="235">
        <v>61776</v>
      </c>
    </row>
    <row r="11" spans="1:15" s="6" customFormat="1" ht="15.75" customHeight="1" x14ac:dyDescent="0.2">
      <c r="A11" s="146" t="s">
        <v>103</v>
      </c>
      <c r="B11" s="231">
        <v>71884</v>
      </c>
      <c r="C11" s="160"/>
      <c r="D11" s="232" t="s">
        <v>159</v>
      </c>
      <c r="E11" s="231">
        <v>61776</v>
      </c>
      <c r="F11" s="234"/>
      <c r="G11" s="232" t="s">
        <v>131</v>
      </c>
      <c r="H11" s="235">
        <v>68316</v>
      </c>
    </row>
    <row r="12" spans="1:15" s="6" customFormat="1" ht="15.75" customHeight="1" x14ac:dyDescent="0.2">
      <c r="A12" s="146" t="s">
        <v>105</v>
      </c>
      <c r="B12" s="231">
        <v>69684</v>
      </c>
      <c r="C12" s="160"/>
      <c r="D12" s="232" t="s">
        <v>161</v>
      </c>
      <c r="E12" s="231">
        <v>61776</v>
      </c>
      <c r="F12" s="234"/>
      <c r="G12" s="232" t="s">
        <v>133</v>
      </c>
      <c r="H12" s="231">
        <v>61776</v>
      </c>
    </row>
    <row r="13" spans="1:15" s="6" customFormat="1" ht="15.75" customHeight="1" x14ac:dyDescent="0.2">
      <c r="A13" s="146" t="s">
        <v>107</v>
      </c>
      <c r="B13" s="231">
        <v>65330</v>
      </c>
      <c r="C13" s="160"/>
      <c r="D13" s="232" t="s">
        <v>163</v>
      </c>
      <c r="E13" s="233">
        <v>64238</v>
      </c>
      <c r="F13" s="234"/>
      <c r="G13" s="232" t="s">
        <v>135</v>
      </c>
      <c r="H13" s="235">
        <v>74530</v>
      </c>
    </row>
    <row r="14" spans="1:15" s="6" customFormat="1" ht="15.75" customHeight="1" x14ac:dyDescent="0.2">
      <c r="A14" s="146" t="s">
        <v>109</v>
      </c>
      <c r="B14" s="231">
        <v>67648</v>
      </c>
      <c r="C14" s="160"/>
      <c r="D14" s="232" t="s">
        <v>165</v>
      </c>
      <c r="E14" s="231">
        <v>61776</v>
      </c>
      <c r="F14" s="234"/>
      <c r="G14" s="232" t="s">
        <v>137</v>
      </c>
      <c r="H14" s="235">
        <v>75664</v>
      </c>
    </row>
    <row r="15" spans="1:15" s="6" customFormat="1" ht="15.75" customHeight="1" x14ac:dyDescent="0.2">
      <c r="A15" s="146" t="s">
        <v>111</v>
      </c>
      <c r="B15" s="231">
        <v>61776</v>
      </c>
      <c r="C15" s="160"/>
      <c r="D15" s="232" t="s">
        <v>167</v>
      </c>
      <c r="E15" s="231">
        <v>61776</v>
      </c>
      <c r="F15" s="234"/>
      <c r="G15" s="232" t="s">
        <v>139</v>
      </c>
      <c r="H15" s="235">
        <v>65292</v>
      </c>
    </row>
    <row r="16" spans="1:15" s="6" customFormat="1" ht="15.75" customHeight="1" x14ac:dyDescent="0.2">
      <c r="A16" s="146" t="s">
        <v>112</v>
      </c>
      <c r="B16" s="231">
        <v>61776</v>
      </c>
      <c r="C16" s="160"/>
      <c r="D16" s="232" t="s">
        <v>169</v>
      </c>
      <c r="E16" s="233">
        <v>72424</v>
      </c>
      <c r="F16" s="234"/>
      <c r="G16" s="232" t="s">
        <v>141</v>
      </c>
      <c r="H16" s="235">
        <v>75730</v>
      </c>
    </row>
    <row r="17" spans="1:8" s="6" customFormat="1" ht="15.75" customHeight="1" x14ac:dyDescent="0.2">
      <c r="A17" s="146" t="s">
        <v>113</v>
      </c>
      <c r="B17" s="231">
        <v>71250</v>
      </c>
      <c r="C17" s="160"/>
      <c r="D17" s="232" t="s">
        <v>171</v>
      </c>
      <c r="E17" s="233">
        <v>73934</v>
      </c>
      <c r="F17" s="234"/>
      <c r="G17" s="232" t="s">
        <v>143</v>
      </c>
      <c r="H17" s="235">
        <v>63276</v>
      </c>
    </row>
    <row r="18" spans="1:8" s="6" customFormat="1" ht="15.75" customHeight="1" x14ac:dyDescent="0.2">
      <c r="A18" s="146" t="s">
        <v>115</v>
      </c>
      <c r="B18" s="231">
        <v>64632</v>
      </c>
      <c r="C18" s="160"/>
      <c r="D18" s="232" t="s">
        <v>173</v>
      </c>
      <c r="E18" s="231">
        <v>61776</v>
      </c>
      <c r="F18" s="234"/>
      <c r="G18" s="232" t="s">
        <v>145</v>
      </c>
      <c r="H18" s="235">
        <v>65568</v>
      </c>
    </row>
    <row r="19" spans="1:8" s="6" customFormat="1" ht="15.75" customHeight="1" x14ac:dyDescent="0.2">
      <c r="A19" s="146" t="s">
        <v>117</v>
      </c>
      <c r="B19" s="231">
        <v>73758</v>
      </c>
      <c r="C19" s="160"/>
      <c r="D19" s="232" t="s">
        <v>175</v>
      </c>
      <c r="E19" s="231">
        <v>61776</v>
      </c>
      <c r="F19" s="234"/>
      <c r="G19" s="232" t="s">
        <v>146</v>
      </c>
      <c r="H19" s="231">
        <v>61776</v>
      </c>
    </row>
    <row r="20" spans="1:8" s="6" customFormat="1" ht="15.75" customHeight="1" x14ac:dyDescent="0.2">
      <c r="A20" s="146" t="s">
        <v>118</v>
      </c>
      <c r="B20" s="231">
        <v>66270</v>
      </c>
      <c r="C20" s="160"/>
      <c r="D20" s="232" t="s">
        <v>177</v>
      </c>
      <c r="E20" s="233">
        <v>72716</v>
      </c>
      <c r="F20" s="234"/>
      <c r="G20" s="232" t="s">
        <v>147</v>
      </c>
      <c r="H20" s="231">
        <v>61776</v>
      </c>
    </row>
    <row r="21" spans="1:8" s="6" customFormat="1" ht="15.75" customHeight="1" x14ac:dyDescent="0.2">
      <c r="A21" s="146" t="s">
        <v>120</v>
      </c>
      <c r="B21" s="231">
        <v>64186</v>
      </c>
      <c r="C21" s="160"/>
      <c r="D21" s="232" t="s">
        <v>179</v>
      </c>
      <c r="E21" s="233">
        <v>66296</v>
      </c>
      <c r="F21" s="234"/>
      <c r="G21" s="232" t="s">
        <v>149</v>
      </c>
      <c r="H21" s="235">
        <v>74458</v>
      </c>
    </row>
    <row r="22" spans="1:8" s="6" customFormat="1" ht="15.75" customHeight="1" x14ac:dyDescent="0.2">
      <c r="A22" s="146" t="s">
        <v>122</v>
      </c>
      <c r="B22" s="231">
        <v>67676</v>
      </c>
      <c r="C22" s="160"/>
      <c r="D22" s="232" t="s">
        <v>181</v>
      </c>
      <c r="E22" s="231">
        <v>61776</v>
      </c>
      <c r="F22" s="234"/>
      <c r="G22" s="232" t="s">
        <v>95</v>
      </c>
      <c r="H22" s="235">
        <v>81632</v>
      </c>
    </row>
    <row r="23" spans="1:8" s="6" customFormat="1" ht="15.75" customHeight="1" x14ac:dyDescent="0.2">
      <c r="A23" s="146" t="s">
        <v>124</v>
      </c>
      <c r="B23" s="231">
        <v>61776</v>
      </c>
      <c r="C23" s="160"/>
      <c r="D23" s="232" t="s">
        <v>183</v>
      </c>
      <c r="E23" s="231">
        <v>61776</v>
      </c>
      <c r="F23" s="234"/>
      <c r="G23" s="232" t="s">
        <v>152</v>
      </c>
      <c r="H23" s="235">
        <v>64544</v>
      </c>
    </row>
    <row r="24" spans="1:8" s="6" customFormat="1" ht="15.75" customHeight="1" x14ac:dyDescent="0.2">
      <c r="A24" s="146" t="s">
        <v>126</v>
      </c>
      <c r="B24" s="231">
        <v>105188</v>
      </c>
      <c r="C24" s="160"/>
      <c r="D24" s="236" t="s">
        <v>98</v>
      </c>
      <c r="E24" s="233">
        <v>62890</v>
      </c>
      <c r="F24" s="234"/>
      <c r="G24" s="232" t="s">
        <v>154</v>
      </c>
      <c r="H24" s="235">
        <v>71882</v>
      </c>
    </row>
    <row r="25" spans="1:8" s="6" customFormat="1" ht="15.75" customHeight="1" x14ac:dyDescent="0.2">
      <c r="A25" s="146" t="s">
        <v>128</v>
      </c>
      <c r="B25" s="231">
        <v>73016</v>
      </c>
      <c r="C25" s="160"/>
      <c r="D25" s="232" t="s">
        <v>100</v>
      </c>
      <c r="E25" s="233">
        <v>66132</v>
      </c>
      <c r="F25" s="234"/>
      <c r="G25" s="232" t="s">
        <v>156</v>
      </c>
      <c r="H25" s="235">
        <v>74004</v>
      </c>
    </row>
    <row r="26" spans="1:8" s="6" customFormat="1" ht="15.75" customHeight="1" x14ac:dyDescent="0.2">
      <c r="A26" s="146" t="s">
        <v>130</v>
      </c>
      <c r="B26" s="231">
        <v>69722</v>
      </c>
      <c r="C26" s="160"/>
      <c r="D26" s="232" t="s">
        <v>102</v>
      </c>
      <c r="E26" s="233">
        <v>67600</v>
      </c>
      <c r="F26" s="234"/>
      <c r="G26" s="232" t="s">
        <v>158</v>
      </c>
      <c r="H26" s="231">
        <v>61776</v>
      </c>
    </row>
    <row r="27" spans="1:8" s="6" customFormat="1" ht="15.75" customHeight="1" x14ac:dyDescent="0.2">
      <c r="A27" s="146" t="s">
        <v>132</v>
      </c>
      <c r="B27" s="231">
        <v>69302</v>
      </c>
      <c r="C27" s="160"/>
      <c r="D27" s="232" t="s">
        <v>104</v>
      </c>
      <c r="E27" s="231">
        <v>61776</v>
      </c>
      <c r="F27" s="234"/>
      <c r="G27" s="232" t="s">
        <v>160</v>
      </c>
      <c r="H27" s="231">
        <v>61776</v>
      </c>
    </row>
    <row r="28" spans="1:8" s="6" customFormat="1" ht="15.75" customHeight="1" x14ac:dyDescent="0.2">
      <c r="A28" s="146" t="s">
        <v>134</v>
      </c>
      <c r="B28" s="231">
        <v>39506</v>
      </c>
      <c r="C28" s="160"/>
      <c r="D28" s="232" t="s">
        <v>106</v>
      </c>
      <c r="E28" s="231">
        <v>61776</v>
      </c>
      <c r="F28" s="234"/>
      <c r="G28" s="232" t="s">
        <v>162</v>
      </c>
      <c r="H28" s="231">
        <v>61776</v>
      </c>
    </row>
    <row r="29" spans="1:8" s="6" customFormat="1" ht="15.75" customHeight="1" x14ac:dyDescent="0.2">
      <c r="A29" s="146" t="s">
        <v>136</v>
      </c>
      <c r="B29" s="231">
        <v>77464</v>
      </c>
      <c r="C29" s="160"/>
      <c r="D29" s="232" t="s">
        <v>108</v>
      </c>
      <c r="E29" s="233">
        <v>81136</v>
      </c>
      <c r="F29" s="234"/>
      <c r="G29" s="232" t="s">
        <v>164</v>
      </c>
      <c r="H29" s="235">
        <v>111000</v>
      </c>
    </row>
    <row r="30" spans="1:8" s="6" customFormat="1" ht="15.75" customHeight="1" x14ac:dyDescent="0.2">
      <c r="A30" s="146" t="s">
        <v>138</v>
      </c>
      <c r="B30" s="231">
        <v>61776</v>
      </c>
      <c r="C30" s="160"/>
      <c r="D30" s="232" t="s">
        <v>110</v>
      </c>
      <c r="E30" s="231">
        <v>61776</v>
      </c>
      <c r="F30" s="234"/>
      <c r="G30" s="232" t="s">
        <v>166</v>
      </c>
      <c r="H30" s="235">
        <v>71382</v>
      </c>
    </row>
    <row r="31" spans="1:8" s="6" customFormat="1" ht="15.75" customHeight="1" x14ac:dyDescent="0.2">
      <c r="A31" s="146" t="s">
        <v>140</v>
      </c>
      <c r="B31" s="231">
        <v>66706</v>
      </c>
      <c r="C31" s="160"/>
      <c r="D31" s="232" t="s">
        <v>94</v>
      </c>
      <c r="E31" s="233">
        <v>81218</v>
      </c>
      <c r="F31" s="234"/>
      <c r="G31" s="232" t="s">
        <v>168</v>
      </c>
      <c r="H31" s="235">
        <v>62668</v>
      </c>
    </row>
    <row r="32" spans="1:8" s="6" customFormat="1" ht="15.75" customHeight="1" x14ac:dyDescent="0.2">
      <c r="A32" s="146" t="s">
        <v>142</v>
      </c>
      <c r="B32" s="231">
        <v>61776</v>
      </c>
      <c r="C32" s="160"/>
      <c r="D32" s="232" t="s">
        <v>93</v>
      </c>
      <c r="E32" s="233">
        <v>70494</v>
      </c>
      <c r="F32" s="234"/>
      <c r="G32" s="232" t="s">
        <v>170</v>
      </c>
      <c r="H32" s="235">
        <v>79784</v>
      </c>
    </row>
    <row r="33" spans="1:12" s="6" customFormat="1" ht="15.75" customHeight="1" x14ac:dyDescent="0.2">
      <c r="A33" s="146" t="s">
        <v>144</v>
      </c>
      <c r="B33" s="231">
        <v>69004</v>
      </c>
      <c r="C33" s="160"/>
      <c r="D33" s="232" t="s">
        <v>114</v>
      </c>
      <c r="E33" s="231">
        <v>61776</v>
      </c>
      <c r="F33" s="234"/>
      <c r="G33" s="232" t="s">
        <v>172</v>
      </c>
      <c r="H33" s="235">
        <v>61880</v>
      </c>
    </row>
    <row r="34" spans="1:12" s="6" customFormat="1" ht="15.75" customHeight="1" x14ac:dyDescent="0.2">
      <c r="A34" s="146" t="s">
        <v>92</v>
      </c>
      <c r="B34" s="231">
        <v>68790</v>
      </c>
      <c r="C34" s="160"/>
      <c r="D34" s="232" t="s">
        <v>116</v>
      </c>
      <c r="E34" s="231">
        <v>61776</v>
      </c>
      <c r="F34" s="234"/>
      <c r="G34" s="232" t="s">
        <v>174</v>
      </c>
      <c r="H34" s="235">
        <v>97684</v>
      </c>
    </row>
    <row r="35" spans="1:12" s="6" customFormat="1" ht="15.75" customHeight="1" x14ac:dyDescent="0.2">
      <c r="A35" s="146" t="s">
        <v>80</v>
      </c>
      <c r="B35" s="231">
        <v>93580</v>
      </c>
      <c r="C35" s="160"/>
      <c r="D35" s="232" t="s">
        <v>119</v>
      </c>
      <c r="E35" s="233">
        <v>71732</v>
      </c>
      <c r="F35" s="234"/>
      <c r="G35" s="232" t="s">
        <v>176</v>
      </c>
      <c r="H35" s="235">
        <v>63636</v>
      </c>
    </row>
    <row r="36" spans="1:12" s="6" customFormat="1" ht="15.75" customHeight="1" x14ac:dyDescent="0.2">
      <c r="A36" s="146" t="s">
        <v>148</v>
      </c>
      <c r="B36" s="231">
        <v>65952</v>
      </c>
      <c r="C36" s="160"/>
      <c r="D36" s="232" t="s">
        <v>185</v>
      </c>
      <c r="E36" s="231">
        <v>61776</v>
      </c>
      <c r="F36" s="234"/>
      <c r="G36" s="232" t="s">
        <v>178</v>
      </c>
      <c r="H36" s="231">
        <v>61776</v>
      </c>
    </row>
    <row r="37" spans="1:12" s="6" customFormat="1" ht="15.75" customHeight="1" x14ac:dyDescent="0.2">
      <c r="A37" s="146" t="s">
        <v>150</v>
      </c>
      <c r="B37" s="231">
        <v>69874</v>
      </c>
      <c r="C37" s="160"/>
      <c r="D37" s="232" t="s">
        <v>121</v>
      </c>
      <c r="E37" s="233">
        <v>67802</v>
      </c>
      <c r="F37" s="234"/>
      <c r="G37" s="232" t="s">
        <v>180</v>
      </c>
      <c r="H37" s="235">
        <v>68460</v>
      </c>
    </row>
    <row r="38" spans="1:12" s="6" customFormat="1" ht="15.75" customHeight="1" thickBot="1" x14ac:dyDescent="0.25">
      <c r="A38" s="147" t="s">
        <v>151</v>
      </c>
      <c r="B38" s="231">
        <v>61776</v>
      </c>
      <c r="C38" s="161"/>
      <c r="D38" s="237" t="s">
        <v>123</v>
      </c>
      <c r="E38" s="238">
        <v>67196</v>
      </c>
      <c r="F38" s="239"/>
      <c r="G38" s="237" t="s">
        <v>182</v>
      </c>
      <c r="H38" s="240">
        <v>70738</v>
      </c>
    </row>
    <row r="39" spans="1:12" s="6" customFormat="1" ht="30" customHeight="1" x14ac:dyDescent="0.2">
      <c r="A39" s="1179" t="s">
        <v>194</v>
      </c>
      <c r="B39" s="1179"/>
      <c r="C39" s="1179"/>
      <c r="D39" s="1179"/>
      <c r="E39" s="1179"/>
      <c r="F39" s="1179"/>
      <c r="G39" s="1179"/>
      <c r="H39" s="1179"/>
      <c r="I39" s="1179"/>
      <c r="J39" s="1179"/>
      <c r="K39" s="1179"/>
      <c r="L39" s="1179"/>
    </row>
    <row r="40" spans="1:12" s="6" customFormat="1" ht="12.75" customHeight="1" x14ac:dyDescent="0.2">
      <c r="A40" s="1180" t="s">
        <v>195</v>
      </c>
      <c r="B40" s="1180"/>
      <c r="C40" s="1180"/>
      <c r="D40" s="1180"/>
      <c r="E40" s="1180"/>
      <c r="F40" s="1180"/>
      <c r="G40" s="1180"/>
      <c r="H40" s="1180"/>
      <c r="I40" s="1180"/>
      <c r="J40" s="1180"/>
      <c r="K40" s="1180"/>
      <c r="L40" s="1180"/>
    </row>
    <row r="41" spans="1:12" s="6" customFormat="1" ht="14.25" x14ac:dyDescent="0.2">
      <c r="A41" s="225"/>
      <c r="D41" s="9"/>
    </row>
    <row r="42" spans="1:12" s="6" customFormat="1" x14ac:dyDescent="0.2">
      <c r="A42" s="9"/>
      <c r="D42" s="9"/>
    </row>
    <row r="43" spans="1:12" s="6" customFormat="1" x14ac:dyDescent="0.2">
      <c r="A43" s="9"/>
      <c r="D43" s="9"/>
    </row>
    <row r="44" spans="1:12" s="6" customFormat="1" x14ac:dyDescent="0.2">
      <c r="A44" s="9"/>
      <c r="D44" s="9"/>
    </row>
    <row r="45" spans="1:12" s="6" customFormat="1" x14ac:dyDescent="0.2">
      <c r="A45" s="9"/>
      <c r="D45" s="9"/>
    </row>
    <row r="46" spans="1:12" s="6" customFormat="1" x14ac:dyDescent="0.2">
      <c r="A46" s="9"/>
      <c r="D46" s="9"/>
    </row>
    <row r="47" spans="1:12" s="6" customFormat="1" x14ac:dyDescent="0.2">
      <c r="A47" s="9"/>
      <c r="D47" s="9"/>
    </row>
    <row r="48" spans="1:12" s="6" customFormat="1" x14ac:dyDescent="0.2">
      <c r="A48" s="9"/>
      <c r="D48" s="9"/>
    </row>
    <row r="49" spans="1:4" s="6" customFormat="1" x14ac:dyDescent="0.2">
      <c r="A49" s="9"/>
      <c r="D49" s="9"/>
    </row>
    <row r="50" spans="1:4" s="6" customFormat="1" x14ac:dyDescent="0.2">
      <c r="A50" s="9"/>
      <c r="D50" s="9"/>
    </row>
    <row r="51" spans="1:4" s="6" customFormat="1" x14ac:dyDescent="0.2">
      <c r="A51" s="9"/>
      <c r="D51" s="9"/>
    </row>
    <row r="52" spans="1:4" s="6" customFormat="1" x14ac:dyDescent="0.2">
      <c r="A52" s="9"/>
      <c r="D52" s="9"/>
    </row>
    <row r="53" spans="1:4" s="6" customFormat="1" x14ac:dyDescent="0.2">
      <c r="A53" s="9"/>
      <c r="D53" s="9"/>
    </row>
    <row r="54" spans="1:4" s="6" customFormat="1" x14ac:dyDescent="0.2">
      <c r="A54" s="9"/>
      <c r="D54" s="9"/>
    </row>
    <row r="55" spans="1:4" s="6" customFormat="1" x14ac:dyDescent="0.2">
      <c r="A55" s="9"/>
      <c r="D55" s="9"/>
    </row>
    <row r="56" spans="1:4" s="6" customFormat="1" x14ac:dyDescent="0.2">
      <c r="A56" s="9"/>
      <c r="D56" s="9"/>
    </row>
    <row r="57" spans="1:4" s="6" customFormat="1" x14ac:dyDescent="0.2">
      <c r="A57" s="9"/>
      <c r="D57" s="9"/>
    </row>
  </sheetData>
  <mergeCells count="9">
    <mergeCell ref="A39:L39"/>
    <mergeCell ref="A40:L40"/>
    <mergeCell ref="A6:H6"/>
    <mergeCell ref="A2:H2"/>
    <mergeCell ref="A4:A5"/>
    <mergeCell ref="D4:D5"/>
    <mergeCell ref="J4:L4"/>
    <mergeCell ref="J5:L5"/>
    <mergeCell ref="G4:G5"/>
  </mergeCells>
  <phoneticPr fontId="0" type="noConversion"/>
  <hyperlinks>
    <hyperlink ref="J6" r:id="rId1"/>
  </hyperlinks>
  <pageMargins left="0.45" right="0.45" top="0.25" bottom="0.2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T108"/>
  <sheetViews>
    <sheetView topLeftCell="A31" zoomScaleNormal="100" workbookViewId="0">
      <selection activeCell="B41" sqref="B41:G41"/>
    </sheetView>
  </sheetViews>
  <sheetFormatPr defaultRowHeight="18" x14ac:dyDescent="0.25"/>
  <cols>
    <col min="1" max="1" width="3.7109375" customWidth="1"/>
    <col min="2" max="2" width="1.28515625" hidden="1" customWidth="1"/>
    <col min="3" max="3" width="7.140625" customWidth="1"/>
    <col min="4" max="5" width="16" customWidth="1"/>
    <col min="6" max="6" width="32.85546875" customWidth="1"/>
    <col min="7" max="7" width="16.28515625" customWidth="1"/>
    <col min="8" max="8" width="23.28515625" customWidth="1"/>
    <col min="9" max="9" width="24.5703125" style="8" customWidth="1"/>
    <col min="10" max="10" width="10.42578125" bestFit="1" customWidth="1"/>
    <col min="16" max="16" width="14.7109375" customWidth="1"/>
    <col min="17" max="17" width="10.7109375" customWidth="1"/>
    <col min="20" max="20" width="13.42578125" customWidth="1"/>
  </cols>
  <sheetData>
    <row r="1" spans="1:9" ht="78" customHeight="1" thickBot="1" x14ac:dyDescent="0.3"/>
    <row r="2" spans="1:9" ht="20.25" x14ac:dyDescent="0.3">
      <c r="D2" s="1004" t="s">
        <v>34</v>
      </c>
      <c r="E2" s="1005"/>
      <c r="F2" s="1005"/>
      <c r="G2" s="1005"/>
      <c r="H2" s="1006"/>
    </row>
    <row r="3" spans="1:9" ht="16.5" customHeight="1" thickBot="1" x14ac:dyDescent="0.3">
      <c r="D3" s="1029" t="s">
        <v>35</v>
      </c>
      <c r="E3" s="1030"/>
      <c r="F3" s="1030"/>
      <c r="G3" s="1030"/>
      <c r="H3" s="1031"/>
    </row>
    <row r="4" spans="1:9" ht="27.75" customHeight="1" thickBot="1" x14ac:dyDescent="0.3">
      <c r="A4" s="1"/>
      <c r="B4" s="30"/>
      <c r="C4" s="30"/>
      <c r="D4" s="1032" t="s">
        <v>33</v>
      </c>
      <c r="E4" s="1032"/>
      <c r="F4" s="1032"/>
      <c r="G4" s="1032"/>
      <c r="H4" s="1032"/>
      <c r="I4" s="30"/>
    </row>
    <row r="5" spans="1:9" ht="24" customHeight="1" x14ac:dyDescent="0.25">
      <c r="A5" s="1"/>
      <c r="B5" s="2"/>
      <c r="C5" s="3"/>
      <c r="D5" s="4"/>
      <c r="E5" s="1008" t="s">
        <v>488</v>
      </c>
      <c r="F5" s="1009"/>
      <c r="G5" s="1010"/>
      <c r="H5" s="5"/>
    </row>
    <row r="6" spans="1:9" ht="24" customHeight="1" thickBot="1" x14ac:dyDescent="0.3">
      <c r="A6" s="1"/>
      <c r="B6" s="2"/>
      <c r="C6" s="3"/>
      <c r="D6" s="4"/>
      <c r="E6" s="1011" t="s">
        <v>524</v>
      </c>
      <c r="F6" s="1012"/>
      <c r="G6" s="1013"/>
      <c r="H6" s="5"/>
    </row>
    <row r="7" spans="1:9" ht="11.25" customHeight="1" x14ac:dyDescent="0.25">
      <c r="A7" s="1"/>
      <c r="B7" s="2"/>
      <c r="C7" s="3"/>
      <c r="D7" s="4"/>
      <c r="E7" s="183"/>
      <c r="F7" s="183"/>
      <c r="G7" s="183"/>
      <c r="H7" s="5"/>
    </row>
    <row r="8" spans="1:9" ht="15" customHeight="1" x14ac:dyDescent="0.25">
      <c r="A8" s="684" t="s">
        <v>486</v>
      </c>
      <c r="B8" s="680"/>
      <c r="C8" s="680"/>
      <c r="D8" s="680"/>
      <c r="E8" s="680"/>
      <c r="F8" s="680"/>
      <c r="G8" s="680"/>
      <c r="H8" s="680"/>
      <c r="I8" s="681"/>
    </row>
    <row r="9" spans="1:9" ht="15" customHeight="1" x14ac:dyDescent="0.25">
      <c r="A9" s="685" t="s">
        <v>487</v>
      </c>
      <c r="B9" s="682"/>
      <c r="C9" s="682"/>
      <c r="D9" s="682"/>
      <c r="E9" s="682"/>
      <c r="F9" s="682"/>
      <c r="G9" s="682"/>
      <c r="H9" s="682"/>
      <c r="I9" s="683"/>
    </row>
    <row r="10" spans="1:9" ht="9" customHeight="1" x14ac:dyDescent="0.25">
      <c r="A10" s="691"/>
      <c r="B10" s="692"/>
      <c r="C10" s="692"/>
      <c r="D10" s="692"/>
      <c r="E10" s="692"/>
      <c r="F10" s="692"/>
      <c r="G10" s="692"/>
      <c r="H10" s="692"/>
      <c r="I10" s="692"/>
    </row>
    <row r="11" spans="1:9" ht="15" customHeight="1" x14ac:dyDescent="0.25">
      <c r="A11" s="10" t="s">
        <v>0</v>
      </c>
      <c r="B11" s="978" t="s">
        <v>418</v>
      </c>
      <c r="C11" s="978"/>
      <c r="D11" s="978"/>
      <c r="E11" s="978"/>
      <c r="F11" s="978"/>
      <c r="G11" s="978"/>
      <c r="H11" s="1000"/>
    </row>
    <row r="12" spans="1:9" ht="15" customHeight="1" x14ac:dyDescent="0.25">
      <c r="A12" s="10"/>
      <c r="B12" s="60"/>
      <c r="C12" s="10" t="s">
        <v>367</v>
      </c>
      <c r="D12" s="60"/>
      <c r="E12" s="60"/>
      <c r="F12" s="60"/>
      <c r="G12" s="60"/>
      <c r="H12" s="665"/>
    </row>
    <row r="13" spans="1:9" ht="9" customHeight="1" x14ac:dyDescent="0.25">
      <c r="A13" s="10"/>
      <c r="B13" s="60"/>
      <c r="C13" s="10"/>
      <c r="D13" s="60"/>
      <c r="E13" s="60"/>
      <c r="F13" s="60"/>
      <c r="G13" s="60"/>
      <c r="H13" s="665"/>
    </row>
    <row r="14" spans="1:9" ht="18" customHeight="1" thickBot="1" x14ac:dyDescent="0.3">
      <c r="A14" s="6"/>
      <c r="B14" s="10" t="s">
        <v>1</v>
      </c>
      <c r="C14" s="10" t="s">
        <v>2</v>
      </c>
      <c r="D14" s="9"/>
      <c r="E14" s="9"/>
      <c r="F14" s="6"/>
      <c r="G14" s="6"/>
      <c r="H14" s="6"/>
    </row>
    <row r="15" spans="1:9" ht="15" x14ac:dyDescent="0.25">
      <c r="A15" s="6"/>
      <c r="B15" s="6"/>
      <c r="C15" s="1026" t="s">
        <v>214</v>
      </c>
      <c r="D15" s="1027"/>
      <c r="E15" s="1027"/>
      <c r="F15" s="1027"/>
      <c r="G15" s="1027"/>
      <c r="H15" s="82">
        <v>30</v>
      </c>
      <c r="I15" s="342" t="s">
        <v>301</v>
      </c>
    </row>
    <row r="16" spans="1:9" ht="15" x14ac:dyDescent="0.25">
      <c r="A16" s="6"/>
      <c r="B16" s="6"/>
      <c r="C16" s="1028" t="s">
        <v>59</v>
      </c>
      <c r="D16" s="1025"/>
      <c r="E16" s="74"/>
      <c r="F16" s="1025"/>
      <c r="G16" s="1025"/>
      <c r="H16" s="83">
        <v>42000</v>
      </c>
      <c r="I16" s="343" t="s">
        <v>70</v>
      </c>
    </row>
    <row r="17" spans="1:16" ht="15.75" thickBot="1" x14ac:dyDescent="0.3">
      <c r="A17" s="6"/>
      <c r="B17" s="6"/>
      <c r="C17" s="1028" t="s">
        <v>75</v>
      </c>
      <c r="D17" s="1025"/>
      <c r="E17" s="75"/>
      <c r="F17" s="1025"/>
      <c r="G17" s="1025"/>
      <c r="H17" s="810">
        <f>H16*H15</f>
        <v>1260000</v>
      </c>
      <c r="I17" s="344" t="s">
        <v>69</v>
      </c>
    </row>
    <row r="18" spans="1:16" ht="15" thickBot="1" x14ac:dyDescent="0.25">
      <c r="A18" s="6"/>
      <c r="B18" s="6"/>
      <c r="C18" s="1001" t="s">
        <v>65</v>
      </c>
      <c r="D18" s="1002"/>
      <c r="E18" s="1002"/>
      <c r="F18" s="1002"/>
      <c r="G18" s="1002"/>
      <c r="H18" s="941">
        <v>0.03</v>
      </c>
      <c r="I18" s="184"/>
      <c r="K18" s="260"/>
      <c r="L18" s="111"/>
      <c r="M18" s="111"/>
      <c r="N18" s="111"/>
      <c r="O18" s="111"/>
      <c r="P18" s="111"/>
    </row>
    <row r="19" spans="1:16" s="7" customFormat="1" ht="14.25" customHeight="1" x14ac:dyDescent="0.2">
      <c r="A19"/>
      <c r="B19" s="6"/>
      <c r="C19" s="74"/>
      <c r="D19" s="938" t="s">
        <v>443</v>
      </c>
      <c r="E19" s="841"/>
      <c r="F19" s="841"/>
      <c r="G19" s="939"/>
      <c r="H19" s="940"/>
      <c r="I19" s="164"/>
    </row>
    <row r="20" spans="1:16" ht="14.25" customHeight="1" x14ac:dyDescent="0.2">
      <c r="B20" s="65"/>
      <c r="C20" s="789"/>
      <c r="D20" s="836" t="s">
        <v>434</v>
      </c>
      <c r="E20" s="360"/>
      <c r="F20" s="360"/>
      <c r="G20" s="360"/>
      <c r="H20" s="838"/>
      <c r="I20" s="164"/>
    </row>
    <row r="21" spans="1:16" ht="14.25" customHeight="1" x14ac:dyDescent="0.2">
      <c r="B21" s="65"/>
      <c r="C21" s="789"/>
      <c r="D21" s="786" t="s">
        <v>433</v>
      </c>
      <c r="E21" s="787"/>
      <c r="F21" s="787"/>
      <c r="G21" s="787"/>
      <c r="H21" s="787"/>
      <c r="I21" s="164"/>
    </row>
    <row r="22" spans="1:16" ht="11.25" customHeight="1" thickBot="1" x14ac:dyDescent="0.25">
      <c r="B22" s="65"/>
      <c r="C22" s="789"/>
      <c r="D22" s="789"/>
      <c r="E22" s="360"/>
      <c r="F22" s="360"/>
      <c r="G22" s="360"/>
      <c r="H22" s="360"/>
      <c r="I22" s="164"/>
    </row>
    <row r="23" spans="1:16" ht="21" customHeight="1" thickBot="1" x14ac:dyDescent="0.3">
      <c r="A23" s="6"/>
      <c r="B23" s="6"/>
      <c r="C23" s="15"/>
      <c r="D23" s="811" t="s">
        <v>3</v>
      </c>
      <c r="E23" s="811" t="s">
        <v>4</v>
      </c>
      <c r="F23" s="811" t="s">
        <v>10</v>
      </c>
      <c r="G23" s="811" t="s">
        <v>73</v>
      </c>
      <c r="H23" s="839" t="s">
        <v>18</v>
      </c>
      <c r="I23" s="164"/>
    </row>
    <row r="24" spans="1:16" ht="14.25" x14ac:dyDescent="0.2">
      <c r="A24" s="6"/>
      <c r="B24" s="6"/>
      <c r="C24" s="19" t="s">
        <v>24</v>
      </c>
      <c r="D24" s="84">
        <f>H15</f>
        <v>30</v>
      </c>
      <c r="E24" s="79">
        <f>H17</f>
        <v>1260000</v>
      </c>
      <c r="F24" s="624">
        <f>E24/D24/2080</f>
        <v>20.192307692307693</v>
      </c>
      <c r="G24" s="87">
        <v>0.05</v>
      </c>
      <c r="H24" s="527">
        <f>E24*G24</f>
        <v>63000</v>
      </c>
      <c r="I24" s="164"/>
    </row>
    <row r="25" spans="1:16" ht="14.25" x14ac:dyDescent="0.2">
      <c r="A25" s="6"/>
      <c r="B25" s="6"/>
      <c r="C25" s="19" t="s">
        <v>25</v>
      </c>
      <c r="D25" s="85">
        <v>30</v>
      </c>
      <c r="E25" s="80">
        <f>(E24*(1+H18))+((D25-D24)*$H$16)</f>
        <v>1297800</v>
      </c>
      <c r="F25" s="625">
        <f t="shared" ref="F25:F30" si="0">E25/D25/2080</f>
        <v>20.798076923076923</v>
      </c>
      <c r="G25" s="88">
        <v>0.05</v>
      </c>
      <c r="H25" s="528">
        <f t="shared" ref="H25:H30" si="1">E25*G25</f>
        <v>64890</v>
      </c>
      <c r="I25" s="164"/>
    </row>
    <row r="26" spans="1:16" ht="14.25" x14ac:dyDescent="0.2">
      <c r="A26" s="6"/>
      <c r="B26" s="6"/>
      <c r="C26" s="19" t="s">
        <v>26</v>
      </c>
      <c r="D26" s="85">
        <v>30</v>
      </c>
      <c r="E26" s="80">
        <f>(E25*(1+H18))+((D26-D25)*$H$16)</f>
        <v>1336734</v>
      </c>
      <c r="F26" s="625">
        <f t="shared" si="0"/>
        <v>21.422019230769234</v>
      </c>
      <c r="G26" s="88">
        <v>0.05</v>
      </c>
      <c r="H26" s="528">
        <f t="shared" si="1"/>
        <v>66836.7</v>
      </c>
      <c r="I26" s="164"/>
    </row>
    <row r="27" spans="1:16" ht="14.25" x14ac:dyDescent="0.2">
      <c r="A27" s="6"/>
      <c r="B27" s="6"/>
      <c r="C27" s="19" t="s">
        <v>27</v>
      </c>
      <c r="D27" s="85">
        <v>30</v>
      </c>
      <c r="E27" s="80">
        <f>(E26*(1+H18))+((D27-D26)*$H$16)</f>
        <v>1376836.02</v>
      </c>
      <c r="F27" s="625">
        <f t="shared" si="0"/>
        <v>22.064679807692308</v>
      </c>
      <c r="G27" s="88">
        <v>0.05</v>
      </c>
      <c r="H27" s="528">
        <f t="shared" si="1"/>
        <v>68841.801000000007</v>
      </c>
      <c r="I27" s="164"/>
    </row>
    <row r="28" spans="1:16" ht="15" thickBot="1" x14ac:dyDescent="0.25">
      <c r="A28" s="6"/>
      <c r="B28" s="6"/>
      <c r="C28" s="19" t="s">
        <v>28</v>
      </c>
      <c r="D28" s="85">
        <v>30</v>
      </c>
      <c r="E28" s="80">
        <f>(E27*(1+H18))+((D28-D27)*$H$16)</f>
        <v>1418141.1006</v>
      </c>
      <c r="F28" s="625">
        <f t="shared" si="0"/>
        <v>22.72662020192308</v>
      </c>
      <c r="G28" s="88">
        <v>0.05</v>
      </c>
      <c r="H28" s="528">
        <f t="shared" si="1"/>
        <v>70907.055030000003</v>
      </c>
      <c r="I28" s="438"/>
    </row>
    <row r="29" spans="1:16" ht="15.75" thickBot="1" x14ac:dyDescent="0.3">
      <c r="A29" s="6"/>
      <c r="B29" s="6"/>
      <c r="C29" s="19" t="s">
        <v>29</v>
      </c>
      <c r="D29" s="86">
        <v>30</v>
      </c>
      <c r="E29" s="81">
        <f>(E28*(1+H18))+((D29-D28)*$H$16)</f>
        <v>1460685.3336180001</v>
      </c>
      <c r="F29" s="626">
        <f t="shared" si="0"/>
        <v>23.408418807980773</v>
      </c>
      <c r="G29" s="371">
        <v>0.05</v>
      </c>
      <c r="H29" s="598">
        <f t="shared" si="1"/>
        <v>73034.266680900007</v>
      </c>
      <c r="I29" s="367" t="s">
        <v>66</v>
      </c>
    </row>
    <row r="30" spans="1:16" ht="14.25" customHeight="1" thickBot="1" x14ac:dyDescent="0.3">
      <c r="A30" s="6"/>
      <c r="B30" s="6"/>
      <c r="C30" s="19" t="s">
        <v>30</v>
      </c>
      <c r="D30" s="368">
        <v>30</v>
      </c>
      <c r="E30" s="369">
        <f>(E29*(1+H18))+((D30-D29)*$H$16)</f>
        <v>1504505.8936265402</v>
      </c>
      <c r="F30" s="627">
        <f t="shared" si="0"/>
        <v>24.110671372220196</v>
      </c>
      <c r="G30" s="370">
        <v>0.06</v>
      </c>
      <c r="H30" s="530">
        <f t="shared" si="1"/>
        <v>90270.353617592409</v>
      </c>
      <c r="I30" s="343" t="s">
        <v>71</v>
      </c>
    </row>
    <row r="31" spans="1:16" ht="17.25" customHeight="1" thickTop="1" thickBot="1" x14ac:dyDescent="0.3">
      <c r="A31" s="6"/>
      <c r="B31" s="6"/>
      <c r="C31" s="10" t="s">
        <v>5</v>
      </c>
      <c r="D31" s="6"/>
      <c r="E31" s="565">
        <f>SUM(E24:E30)</f>
        <v>9654702.3478445411</v>
      </c>
      <c r="F31" s="21"/>
      <c r="G31" s="364"/>
      <c r="H31" s="76" t="s">
        <v>208</v>
      </c>
      <c r="I31" s="611">
        <f>SUM(H24:H30)</f>
        <v>497780.17632849247</v>
      </c>
    </row>
    <row r="32" spans="1:16" ht="33.75" customHeight="1" thickBot="1" x14ac:dyDescent="0.3">
      <c r="A32" s="6"/>
      <c r="B32" s="1003" t="s">
        <v>375</v>
      </c>
      <c r="C32" s="1003"/>
      <c r="D32" s="1003"/>
      <c r="E32" s="1003"/>
      <c r="F32" s="1003"/>
      <c r="G32" s="1003"/>
      <c r="H32" s="1003"/>
      <c r="I32" s="171"/>
    </row>
    <row r="33" spans="1:9" ht="14.25" customHeight="1" x14ac:dyDescent="0.25">
      <c r="A33" s="6"/>
      <c r="B33" s="820" t="s">
        <v>331</v>
      </c>
      <c r="C33" s="803" t="s">
        <v>449</v>
      </c>
      <c r="D33" s="801"/>
      <c r="E33" s="801"/>
      <c r="F33" s="801"/>
      <c r="G33" s="801"/>
      <c r="H33" s="802"/>
      <c r="I33" s="463"/>
    </row>
    <row r="34" spans="1:9" ht="14.25" customHeight="1" thickBot="1" x14ac:dyDescent="0.3">
      <c r="A34" s="6"/>
      <c r="B34" s="15"/>
      <c r="C34" s="804" t="s">
        <v>445</v>
      </c>
      <c r="D34" s="797"/>
      <c r="E34" s="67"/>
      <c r="F34" s="67"/>
      <c r="G34" s="67"/>
      <c r="H34" s="821"/>
      <c r="I34" s="463"/>
    </row>
    <row r="35" spans="1:9" ht="15" hidden="1" customHeight="1" thickBot="1" x14ac:dyDescent="0.3">
      <c r="A35" s="6"/>
      <c r="B35" s="168"/>
      <c r="C35" s="804" t="s">
        <v>436</v>
      </c>
      <c r="D35" s="166"/>
      <c r="E35" s="166"/>
      <c r="F35" s="166"/>
      <c r="G35" s="166"/>
      <c r="H35" s="166"/>
      <c r="I35" s="463"/>
    </row>
    <row r="36" spans="1:9" ht="15" customHeight="1" thickBot="1" x14ac:dyDescent="0.3">
      <c r="A36" s="6"/>
      <c r="B36" s="167"/>
      <c r="C36" s="812"/>
      <c r="D36" s="97">
        <v>2016</v>
      </c>
      <c r="E36" s="174"/>
      <c r="F36" s="813"/>
      <c r="G36" s="814"/>
      <c r="H36" s="815"/>
      <c r="I36" s="29"/>
    </row>
    <row r="37" spans="1:9" ht="15" customHeight="1" thickBot="1" x14ac:dyDescent="0.25">
      <c r="A37" s="6"/>
      <c r="B37" s="167"/>
      <c r="C37" s="715"/>
      <c r="D37" s="816" t="s">
        <v>60</v>
      </c>
      <c r="E37" s="817" t="s">
        <v>13</v>
      </c>
      <c r="F37" s="818" t="s">
        <v>14</v>
      </c>
      <c r="G37" s="818" t="s">
        <v>15</v>
      </c>
      <c r="H37" s="819" t="s">
        <v>16</v>
      </c>
      <c r="I37" s="164"/>
    </row>
    <row r="38" spans="1:9" ht="15.75" thickBot="1" x14ac:dyDescent="0.3">
      <c r="A38" s="6"/>
      <c r="B38" s="167"/>
      <c r="C38" s="201" t="s">
        <v>12</v>
      </c>
      <c r="D38" s="190">
        <v>41184</v>
      </c>
      <c r="E38" s="222">
        <v>24711</v>
      </c>
      <c r="F38" s="191">
        <v>30888</v>
      </c>
      <c r="G38" s="191">
        <v>41184</v>
      </c>
      <c r="H38" s="273">
        <v>51480</v>
      </c>
      <c r="I38" s="164"/>
    </row>
    <row r="39" spans="1:9" ht="14.25" customHeight="1" thickBot="1" x14ac:dyDescent="0.25">
      <c r="A39" s="6"/>
      <c r="B39" s="167"/>
      <c r="C39" s="198" t="s">
        <v>17</v>
      </c>
      <c r="D39" s="193">
        <f>D38/2080</f>
        <v>19.8</v>
      </c>
      <c r="E39" s="220">
        <f>E38/2080</f>
        <v>11.880288461538461</v>
      </c>
      <c r="F39" s="194">
        <f>F38/2080</f>
        <v>14.85</v>
      </c>
      <c r="G39" s="194">
        <f>G38/2080</f>
        <v>19.8</v>
      </c>
      <c r="H39" s="274">
        <f>H38/2080</f>
        <v>24.75</v>
      </c>
      <c r="I39" s="164"/>
    </row>
    <row r="40" spans="1:9" ht="16.5" customHeight="1" thickBot="1" x14ac:dyDescent="0.3">
      <c r="A40" s="6"/>
      <c r="B40" s="167"/>
      <c r="C40" s="1023" t="s">
        <v>188</v>
      </c>
      <c r="D40" s="1024"/>
      <c r="E40" s="356">
        <v>0.03</v>
      </c>
      <c r="F40" s="357">
        <v>0.04</v>
      </c>
      <c r="G40" s="357">
        <v>0.05</v>
      </c>
      <c r="H40" s="450">
        <v>0.06</v>
      </c>
      <c r="I40" s="164"/>
    </row>
    <row r="41" spans="1:9" ht="16.5" customHeight="1" thickBot="1" x14ac:dyDescent="0.3">
      <c r="B41" s="1038" t="s">
        <v>526</v>
      </c>
      <c r="C41" s="1039"/>
      <c r="D41" s="1039"/>
      <c r="E41" s="1039"/>
      <c r="F41" s="1039"/>
      <c r="G41" s="1039"/>
      <c r="H41" s="170"/>
      <c r="I41" s="258"/>
    </row>
    <row r="42" spans="1:9" ht="29.25" customHeight="1" thickBot="1" x14ac:dyDescent="0.3">
      <c r="A42" s="398" t="s">
        <v>7</v>
      </c>
      <c r="B42" s="984" t="s">
        <v>500</v>
      </c>
      <c r="C42" s="984"/>
      <c r="D42" s="984"/>
      <c r="E42" s="984"/>
      <c r="F42" s="984"/>
      <c r="G42" s="251"/>
      <c r="H42" s="221"/>
      <c r="I42" s="417"/>
    </row>
    <row r="43" spans="1:9" ht="6.75" customHeight="1" x14ac:dyDescent="0.2">
      <c r="A43" s="6"/>
      <c r="B43" s="6"/>
      <c r="C43" s="6"/>
      <c r="D43" s="6"/>
      <c r="E43" s="6"/>
      <c r="F43" s="6"/>
      <c r="G43" s="6"/>
      <c r="H43" s="6"/>
      <c r="I43" s="172"/>
    </row>
    <row r="44" spans="1:9" s="143" customFormat="1" ht="15.75" x14ac:dyDescent="0.25">
      <c r="B44" s="60" t="s">
        <v>8</v>
      </c>
      <c r="C44" s="1042" t="s">
        <v>402</v>
      </c>
      <c r="D44" s="1042"/>
      <c r="E44" s="1042"/>
      <c r="F44" s="1042"/>
      <c r="G44" s="1042"/>
      <c r="I44" s="292"/>
    </row>
    <row r="45" spans="1:9" ht="18.75" customHeight="1" x14ac:dyDescent="0.25">
      <c r="A45" s="6"/>
      <c r="B45" s="59"/>
      <c r="C45" s="359" t="s">
        <v>1</v>
      </c>
      <c r="D45" s="10" t="s">
        <v>499</v>
      </c>
      <c r="E45" s="135"/>
      <c r="F45" s="135"/>
      <c r="G45" s="135"/>
      <c r="H45" s="6"/>
      <c r="I45" s="172"/>
    </row>
    <row r="46" spans="1:9" s="225" customFormat="1" ht="14.25" customHeight="1" x14ac:dyDescent="0.25">
      <c r="B46" s="100"/>
      <c r="C46" s="302"/>
      <c r="D46" s="74" t="s">
        <v>255</v>
      </c>
      <c r="E46" s="74"/>
      <c r="F46" s="74"/>
      <c r="G46" s="643">
        <v>0</v>
      </c>
      <c r="H46" s="307"/>
      <c r="I46" s="172"/>
    </row>
    <row r="47" spans="1:9" s="225" customFormat="1" ht="14.25" customHeight="1" thickBot="1" x14ac:dyDescent="0.3">
      <c r="B47" s="100"/>
      <c r="C47" s="302"/>
      <c r="D47" s="74" t="s">
        <v>369</v>
      </c>
      <c r="E47" s="74"/>
      <c r="F47" s="74"/>
      <c r="G47" s="643">
        <v>0</v>
      </c>
      <c r="H47" s="307"/>
      <c r="I47" s="172"/>
    </row>
    <row r="48" spans="1:9" s="225" customFormat="1" ht="18.75" customHeight="1" thickBot="1" x14ac:dyDescent="0.3">
      <c r="A48" s="5"/>
      <c r="B48" s="300"/>
      <c r="C48" s="740"/>
      <c r="D48" s="299" t="s">
        <v>239</v>
      </c>
      <c r="E48" s="74"/>
      <c r="F48" s="74"/>
      <c r="G48" s="301"/>
      <c r="H48" s="533">
        <f>G46+G47</f>
        <v>0</v>
      </c>
      <c r="I48" s="741"/>
    </row>
    <row r="49" spans="1:9" s="225" customFormat="1" ht="27.75" customHeight="1" x14ac:dyDescent="0.25">
      <c r="B49" s="100"/>
      <c r="C49" s="359" t="s">
        <v>6</v>
      </c>
      <c r="D49" s="299" t="s">
        <v>238</v>
      </c>
      <c r="E49" s="297"/>
      <c r="F49" s="297"/>
      <c r="G49" s="301"/>
      <c r="H49" s="308"/>
      <c r="I49" s="172"/>
    </row>
    <row r="50" spans="1:9" s="225" customFormat="1" ht="14.85" customHeight="1" x14ac:dyDescent="0.25">
      <c r="B50" s="100"/>
      <c r="C50" s="302"/>
      <c r="D50" s="74" t="s">
        <v>403</v>
      </c>
      <c r="E50" s="74"/>
      <c r="F50" s="74"/>
      <c r="G50" s="643">
        <v>50000</v>
      </c>
      <c r="H50" s="307"/>
      <c r="I50" s="172"/>
    </row>
    <row r="51" spans="1:9" s="225" customFormat="1" ht="15" customHeight="1" x14ac:dyDescent="0.25">
      <c r="B51" s="100"/>
      <c r="C51" s="302"/>
      <c r="D51" s="74" t="s">
        <v>404</v>
      </c>
      <c r="E51" s="74"/>
      <c r="F51" s="74"/>
      <c r="G51" s="643">
        <v>0</v>
      </c>
      <c r="H51" s="307"/>
      <c r="I51" s="172"/>
    </row>
    <row r="52" spans="1:9" ht="15" customHeight="1" thickBot="1" x14ac:dyDescent="0.3">
      <c r="A52" s="6"/>
      <c r="B52" s="59"/>
      <c r="C52" s="302"/>
      <c r="D52" s="74" t="s">
        <v>370</v>
      </c>
      <c r="E52" s="74"/>
      <c r="F52" s="74"/>
      <c r="G52" s="644">
        <v>2705000</v>
      </c>
      <c r="H52" s="307"/>
      <c r="I52" s="172"/>
    </row>
    <row r="53" spans="1:9" ht="18.75" customHeight="1" thickBot="1" x14ac:dyDescent="0.3">
      <c r="A53" s="149"/>
      <c r="B53" s="770"/>
      <c r="C53" s="771"/>
      <c r="D53" s="319" t="s">
        <v>241</v>
      </c>
      <c r="E53" s="268"/>
      <c r="F53" s="268"/>
      <c r="G53" s="772"/>
      <c r="H53" s="533">
        <f>SUM(G50:G52)</f>
        <v>2755000</v>
      </c>
      <c r="I53" s="172"/>
    </row>
    <row r="54" spans="1:9" ht="25.5" customHeight="1" thickBot="1" x14ac:dyDescent="0.4">
      <c r="A54" s="309" t="s">
        <v>427</v>
      </c>
      <c r="B54" s="403"/>
      <c r="C54" s="448"/>
      <c r="D54" s="449"/>
      <c r="E54" s="449"/>
      <c r="F54" s="449"/>
      <c r="G54" s="449"/>
      <c r="H54" s="452"/>
      <c r="I54" s="417"/>
    </row>
    <row r="55" spans="1:9" ht="18.75" customHeight="1" x14ac:dyDescent="0.25">
      <c r="A55" s="6"/>
      <c r="B55" s="59"/>
      <c r="C55" s="359" t="s">
        <v>23</v>
      </c>
      <c r="D55" s="299" t="s">
        <v>225</v>
      </c>
      <c r="E55" s="297"/>
      <c r="F55" s="297"/>
      <c r="G55" s="297"/>
      <c r="H55" s="6"/>
      <c r="I55" s="833"/>
    </row>
    <row r="56" spans="1:9" ht="14.25" customHeight="1" x14ac:dyDescent="0.25">
      <c r="A56" s="6"/>
      <c r="B56" s="59"/>
      <c r="C56" s="302"/>
      <c r="D56" s="74" t="s">
        <v>256</v>
      </c>
      <c r="E56" s="74"/>
      <c r="F56" s="19"/>
      <c r="G56" s="636">
        <v>2500</v>
      </c>
      <c r="H56" s="295"/>
      <c r="I56" s="172"/>
    </row>
    <row r="57" spans="1:9" ht="14.25" customHeight="1" thickBot="1" x14ac:dyDescent="0.3">
      <c r="A57" s="6"/>
      <c r="B57" s="59"/>
      <c r="C57" s="302"/>
      <c r="D57" s="74" t="s">
        <v>254</v>
      </c>
      <c r="E57" s="74"/>
      <c r="F57" s="19"/>
      <c r="G57" s="639">
        <v>60</v>
      </c>
      <c r="H57" s="296"/>
      <c r="I57" s="172"/>
    </row>
    <row r="58" spans="1:9" ht="18.75" customHeight="1" thickBot="1" x14ac:dyDescent="0.3">
      <c r="A58" s="6"/>
      <c r="B58" s="59"/>
      <c r="C58" s="16"/>
      <c r="D58" s="299" t="s">
        <v>231</v>
      </c>
      <c r="E58" s="74"/>
      <c r="F58" s="74"/>
      <c r="G58" s="74"/>
      <c r="H58" s="584">
        <f>G56*G57</f>
        <v>150000</v>
      </c>
      <c r="I58" s="172"/>
    </row>
    <row r="59" spans="1:9" ht="15" customHeight="1" x14ac:dyDescent="0.25">
      <c r="A59" s="6"/>
      <c r="B59" s="59"/>
      <c r="C59" s="16"/>
      <c r="D59" s="340" t="s">
        <v>244</v>
      </c>
      <c r="E59" s="339"/>
      <c r="F59" s="339"/>
      <c r="G59" s="339"/>
      <c r="H59" s="573">
        <f>G56*120</f>
        <v>300000</v>
      </c>
      <c r="I59" s="172"/>
    </row>
    <row r="60" spans="1:9" ht="12.75" customHeight="1" x14ac:dyDescent="0.25">
      <c r="A60" s="6"/>
      <c r="B60" s="59"/>
      <c r="C60" s="16"/>
      <c r="D60" s="299"/>
      <c r="E60" s="297"/>
      <c r="F60" s="297"/>
      <c r="G60" s="297"/>
      <c r="H60" s="287"/>
      <c r="I60" s="172"/>
    </row>
    <row r="61" spans="1:9" ht="15" x14ac:dyDescent="0.25">
      <c r="A61" s="6"/>
      <c r="B61" s="59"/>
      <c r="C61" s="359" t="s">
        <v>243</v>
      </c>
      <c r="D61" s="299" t="s">
        <v>224</v>
      </c>
      <c r="E61" s="297"/>
      <c r="F61" s="297"/>
      <c r="G61" s="297"/>
      <c r="H61" s="287"/>
      <c r="I61" s="172"/>
    </row>
    <row r="62" spans="1:9" ht="14.25" customHeight="1" x14ac:dyDescent="0.25">
      <c r="A62" s="6"/>
      <c r="B62" s="59"/>
      <c r="C62" s="302"/>
      <c r="D62" s="74" t="s">
        <v>256</v>
      </c>
      <c r="E62" s="74"/>
      <c r="F62" s="19"/>
      <c r="G62" s="636">
        <v>500</v>
      </c>
      <c r="H62" s="288"/>
      <c r="I62" s="172"/>
    </row>
    <row r="63" spans="1:9" ht="14.25" customHeight="1" thickBot="1" x14ac:dyDescent="0.3">
      <c r="A63" s="6"/>
      <c r="B63" s="59"/>
      <c r="C63" s="302"/>
      <c r="D63" s="74" t="s">
        <v>254</v>
      </c>
      <c r="E63" s="74"/>
      <c r="F63" s="74"/>
      <c r="G63" s="639">
        <v>60</v>
      </c>
      <c r="H63" s="287"/>
      <c r="I63" s="172"/>
    </row>
    <row r="64" spans="1:9" ht="18.75" customHeight="1" thickBot="1" x14ac:dyDescent="0.3">
      <c r="A64" s="6"/>
      <c r="B64" s="59"/>
      <c r="C64" s="16"/>
      <c r="D64" s="9" t="s">
        <v>236</v>
      </c>
      <c r="E64" s="135"/>
      <c r="F64" s="135"/>
      <c r="G64" s="135"/>
      <c r="H64" s="575">
        <f>G62*G63</f>
        <v>30000</v>
      </c>
      <c r="I64" s="172"/>
    </row>
    <row r="65" spans="1:9" ht="13.5" customHeight="1" x14ac:dyDescent="0.25">
      <c r="A65" s="6"/>
      <c r="B65" s="59"/>
      <c r="C65" s="16"/>
      <c r="D65" s="7" t="s">
        <v>505</v>
      </c>
      <c r="E65" s="135"/>
      <c r="F65" s="135"/>
      <c r="G65" s="135"/>
      <c r="H65" s="823"/>
      <c r="I65" s="172"/>
    </row>
    <row r="66" spans="1:9" ht="8.25" customHeight="1" x14ac:dyDescent="0.25">
      <c r="A66" s="6"/>
      <c r="B66" s="59"/>
      <c r="C66" s="16"/>
      <c r="D66" s="9"/>
      <c r="E66" s="135"/>
      <c r="F66" s="135"/>
      <c r="G66" s="135"/>
      <c r="H66" s="322"/>
      <c r="I66" s="172"/>
    </row>
    <row r="67" spans="1:9" s="143" customFormat="1" ht="15.75" x14ac:dyDescent="0.25">
      <c r="B67" s="346" t="s">
        <v>6</v>
      </c>
      <c r="C67" s="10" t="s">
        <v>253</v>
      </c>
      <c r="D67" s="10" t="s">
        <v>246</v>
      </c>
      <c r="E67" s="16"/>
      <c r="F67" s="16"/>
      <c r="G67" s="16"/>
      <c r="H67" s="294"/>
      <c r="I67" s="292"/>
    </row>
    <row r="68" spans="1:9" ht="14.25" customHeight="1" x14ac:dyDescent="0.2">
      <c r="A68" s="6"/>
      <c r="B68" s="6"/>
      <c r="C68" s="290"/>
      <c r="D68" s="6" t="s">
        <v>261</v>
      </c>
      <c r="E68" s="6"/>
      <c r="F68" s="6"/>
      <c r="G68" s="588">
        <v>15000</v>
      </c>
      <c r="H68" s="291"/>
      <c r="I68" s="172"/>
    </row>
    <row r="69" spans="1:9" ht="14.25" customHeight="1" x14ac:dyDescent="0.2">
      <c r="A69" s="6"/>
      <c r="B69" s="6"/>
      <c r="C69" s="290"/>
      <c r="D69" s="6" t="s">
        <v>373</v>
      </c>
      <c r="E69" s="6"/>
      <c r="F69" s="6"/>
      <c r="G69" s="642">
        <v>0</v>
      </c>
      <c r="H69" s="291"/>
      <c r="I69" s="172"/>
    </row>
    <row r="70" spans="1:9" ht="14.25" customHeight="1" thickBot="1" x14ac:dyDescent="0.25">
      <c r="A70" s="6"/>
      <c r="B70" s="6"/>
      <c r="C70" s="290"/>
      <c r="D70" s="6" t="s">
        <v>374</v>
      </c>
      <c r="E70" s="6"/>
      <c r="F70" s="6"/>
      <c r="G70" s="829">
        <v>50000</v>
      </c>
      <c r="H70" s="291"/>
      <c r="I70" s="172"/>
    </row>
    <row r="71" spans="1:9" ht="18.75" customHeight="1" thickBot="1" x14ac:dyDescent="0.25">
      <c r="A71" s="6"/>
      <c r="B71" s="6"/>
      <c r="C71" s="290"/>
      <c r="D71" s="830" t="s">
        <v>230</v>
      </c>
      <c r="E71" s="352"/>
      <c r="F71" s="352"/>
      <c r="G71" s="831"/>
      <c r="H71" s="827">
        <f>G68+G69+G70</f>
        <v>65000</v>
      </c>
      <c r="I71" s="172"/>
    </row>
    <row r="72" spans="1:9" ht="17.25" customHeight="1" thickBot="1" x14ac:dyDescent="0.3">
      <c r="A72" s="6"/>
      <c r="B72" s="15"/>
      <c r="C72" s="148"/>
      <c r="D72" s="1043" t="s">
        <v>312</v>
      </c>
      <c r="E72" s="1044"/>
      <c r="F72" s="1044"/>
      <c r="G72" s="1045"/>
      <c r="H72" s="828">
        <f>H48+H53+H58+H64+H71</f>
        <v>3000000</v>
      </c>
      <c r="I72" s="313"/>
    </row>
    <row r="73" spans="1:9" ht="12.75" customHeight="1" x14ac:dyDescent="0.2">
      <c r="A73" s="6"/>
      <c r="B73" s="6"/>
      <c r="C73" s="825" t="s">
        <v>503</v>
      </c>
      <c r="D73" s="352"/>
      <c r="E73" s="352"/>
      <c r="F73" s="352"/>
      <c r="G73" s="352"/>
      <c r="H73" s="352"/>
      <c r="I73" s="832"/>
    </row>
    <row r="74" spans="1:9" ht="12.75" customHeight="1" x14ac:dyDescent="0.2">
      <c r="A74" s="6"/>
      <c r="B74" s="6"/>
      <c r="C74" s="826" t="s">
        <v>496</v>
      </c>
      <c r="D74" s="149"/>
      <c r="E74" s="149"/>
      <c r="F74" s="149"/>
      <c r="G74" s="149"/>
      <c r="H74" s="149"/>
      <c r="I74" s="467"/>
    </row>
    <row r="75" spans="1:9" ht="12.75" customHeight="1" x14ac:dyDescent="0.2">
      <c r="A75" s="6"/>
      <c r="B75" s="6"/>
      <c r="C75" s="825" t="s">
        <v>514</v>
      </c>
      <c r="D75" s="352"/>
      <c r="E75" s="352"/>
      <c r="F75" s="352"/>
      <c r="G75" s="352"/>
      <c r="H75" s="352"/>
      <c r="I75" s="466"/>
    </row>
    <row r="76" spans="1:9" ht="12.75" customHeight="1" x14ac:dyDescent="0.2">
      <c r="A76" s="6"/>
      <c r="B76" s="6"/>
      <c r="C76" s="826" t="s">
        <v>498</v>
      </c>
      <c r="D76" s="149"/>
      <c r="E76" s="149"/>
      <c r="F76" s="149"/>
      <c r="G76" s="149"/>
      <c r="H76" s="149"/>
      <c r="I76" s="467"/>
    </row>
    <row r="77" spans="1:9" ht="29.25" customHeight="1" thickBot="1" x14ac:dyDescent="0.3">
      <c r="A77" s="402" t="s">
        <v>251</v>
      </c>
      <c r="B77" s="398" t="s">
        <v>23</v>
      </c>
      <c r="C77" s="824" t="s">
        <v>62</v>
      </c>
      <c r="D77" s="824"/>
      <c r="E77" s="824"/>
      <c r="F77" s="251"/>
      <c r="G77" s="251"/>
      <c r="H77" s="251"/>
      <c r="I77" s="415"/>
    </row>
    <row r="78" spans="1:9" ht="14.25" x14ac:dyDescent="0.2">
      <c r="A78" s="6"/>
      <c r="B78" s="9"/>
      <c r="C78" s="1040" t="s">
        <v>19</v>
      </c>
      <c r="D78" s="1041"/>
      <c r="E78" s="1041"/>
      <c r="F78" s="93">
        <v>5.5E-2</v>
      </c>
      <c r="G78" s="9"/>
      <c r="H78" s="9"/>
      <c r="I78" s="172"/>
    </row>
    <row r="79" spans="1:9" ht="15" thickBot="1" x14ac:dyDescent="0.25">
      <c r="A79" s="6"/>
      <c r="B79" s="9"/>
      <c r="C79" s="996" t="s">
        <v>61</v>
      </c>
      <c r="D79" s="997"/>
      <c r="E79" s="997"/>
      <c r="F79" s="94">
        <v>1.4999999999999999E-2</v>
      </c>
      <c r="G79" s="9"/>
      <c r="H79" s="9"/>
      <c r="I79" s="172"/>
    </row>
    <row r="80" spans="1:9" ht="14.25" customHeight="1" thickBot="1" x14ac:dyDescent="0.25">
      <c r="A80" s="6"/>
      <c r="B80" s="9"/>
      <c r="C80" s="10"/>
      <c r="D80" s="9" t="s">
        <v>20</v>
      </c>
      <c r="E80" s="9"/>
      <c r="F80" s="578">
        <f>F78+F79</f>
        <v>7.0000000000000007E-2</v>
      </c>
      <c r="G80" s="9"/>
      <c r="H80" s="9"/>
      <c r="I80" s="172"/>
    </row>
    <row r="81" spans="1:17" ht="14.25" x14ac:dyDescent="0.2">
      <c r="A81" s="6"/>
      <c r="B81" s="982" t="s">
        <v>211</v>
      </c>
      <c r="C81" s="982"/>
      <c r="D81" s="982"/>
      <c r="E81" s="982"/>
      <c r="F81" s="982"/>
      <c r="G81" s="982"/>
      <c r="H81" s="983"/>
      <c r="I81" s="172"/>
    </row>
    <row r="82" spans="1:17" ht="9.75" customHeight="1" x14ac:dyDescent="0.2">
      <c r="A82" s="6"/>
      <c r="B82" s="9"/>
      <c r="C82" s="10"/>
      <c r="D82" s="9"/>
      <c r="E82" s="9"/>
      <c r="F82" s="25"/>
      <c r="G82" s="9"/>
      <c r="H82" s="9"/>
      <c r="I82" s="172"/>
    </row>
    <row r="83" spans="1:17" ht="14.25" customHeight="1" x14ac:dyDescent="0.2">
      <c r="A83" s="6"/>
      <c r="B83" s="9"/>
      <c r="C83" s="302" t="s">
        <v>1</v>
      </c>
      <c r="D83" s="9" t="s">
        <v>226</v>
      </c>
      <c r="E83" s="9"/>
      <c r="F83" s="25"/>
      <c r="G83" s="9"/>
      <c r="H83" s="9"/>
      <c r="I83" s="172"/>
    </row>
    <row r="84" spans="1:17" ht="14.25" x14ac:dyDescent="0.2">
      <c r="A84" s="6"/>
      <c r="B84" s="9"/>
      <c r="C84" s="302"/>
      <c r="D84" s="6" t="s">
        <v>257</v>
      </c>
      <c r="E84" s="9"/>
      <c r="F84" s="636">
        <f>G47</f>
        <v>0</v>
      </c>
      <c r="G84" s="303"/>
      <c r="H84" s="9"/>
      <c r="I84" s="172"/>
    </row>
    <row r="85" spans="1:17" ht="15" thickBot="1" x14ac:dyDescent="0.25">
      <c r="A85" s="6"/>
      <c r="B85" s="9"/>
      <c r="C85" s="302"/>
      <c r="D85" s="6" t="s">
        <v>258</v>
      </c>
      <c r="E85" s="9"/>
      <c r="F85" s="636">
        <v>0</v>
      </c>
      <c r="G85" s="303"/>
      <c r="H85" s="304"/>
      <c r="I85" s="172"/>
    </row>
    <row r="86" spans="1:17" ht="15" thickBot="1" x14ac:dyDescent="0.25">
      <c r="A86" s="6"/>
      <c r="B86" s="9"/>
      <c r="C86" s="16"/>
      <c r="D86" s="134" t="s">
        <v>237</v>
      </c>
      <c r="E86" s="9"/>
      <c r="F86" s="305"/>
      <c r="G86" s="329">
        <f>(F84+F85)/2</f>
        <v>0</v>
      </c>
      <c r="H86" s="304"/>
      <c r="I86" s="172"/>
    </row>
    <row r="87" spans="1:17" ht="8.25" customHeight="1" thickBot="1" x14ac:dyDescent="0.25">
      <c r="A87" s="6"/>
      <c r="B87" s="9"/>
      <c r="C87" s="16"/>
      <c r="D87" s="9"/>
      <c r="E87" s="9"/>
      <c r="F87" s="25"/>
      <c r="G87" s="9"/>
      <c r="H87" s="9"/>
      <c r="I87" s="172"/>
    </row>
    <row r="88" spans="1:17" ht="15" x14ac:dyDescent="0.2">
      <c r="A88" s="6"/>
      <c r="B88" s="9"/>
      <c r="C88" s="302" t="s">
        <v>259</v>
      </c>
      <c r="D88" s="9" t="s">
        <v>265</v>
      </c>
      <c r="E88" s="9"/>
      <c r="F88" s="25"/>
      <c r="G88" s="9"/>
      <c r="H88" s="9"/>
      <c r="I88" s="172"/>
      <c r="K88" s="504"/>
      <c r="L88" s="505"/>
      <c r="M88" s="505"/>
      <c r="N88" s="505"/>
      <c r="O88" s="505"/>
      <c r="P88" s="505"/>
      <c r="Q88" s="506"/>
    </row>
    <row r="89" spans="1:17" ht="15" x14ac:dyDescent="0.25">
      <c r="A89" s="6"/>
      <c r="B89" s="9"/>
      <c r="C89" s="302"/>
      <c r="D89" s="74" t="s">
        <v>371</v>
      </c>
      <c r="E89" s="9"/>
      <c r="F89" s="25"/>
      <c r="G89" s="335">
        <f>G50</f>
        <v>50000</v>
      </c>
      <c r="H89" s="9"/>
      <c r="I89" s="172"/>
      <c r="K89" s="988" t="s">
        <v>314</v>
      </c>
      <c r="L89" s="989"/>
      <c r="M89" s="989"/>
      <c r="N89" s="989"/>
      <c r="O89" s="989"/>
      <c r="P89" s="989"/>
      <c r="Q89" s="990"/>
    </row>
    <row r="90" spans="1:17" ht="15.75" customHeight="1" thickBot="1" x14ac:dyDescent="0.25">
      <c r="A90" s="6"/>
      <c r="B90" s="9"/>
      <c r="C90" s="326"/>
      <c r="D90" s="6" t="s">
        <v>372</v>
      </c>
      <c r="E90" s="9"/>
      <c r="F90" s="9"/>
      <c r="G90" s="588">
        <v>0</v>
      </c>
      <c r="H90" s="9"/>
      <c r="I90" s="172"/>
      <c r="K90" s="1033" t="s">
        <v>313</v>
      </c>
      <c r="L90" s="1034"/>
      <c r="M90" s="1034"/>
      <c r="N90" s="1034"/>
      <c r="O90" s="1034"/>
      <c r="P90" s="1034"/>
      <c r="Q90" s="1035"/>
    </row>
    <row r="91" spans="1:17" ht="16.5" thickBot="1" x14ac:dyDescent="0.3">
      <c r="A91" s="6"/>
      <c r="B91" s="9"/>
      <c r="C91" s="6"/>
      <c r="D91" s="9" t="s">
        <v>245</v>
      </c>
      <c r="E91" s="53"/>
      <c r="F91" s="62"/>
      <c r="G91" s="334"/>
      <c r="H91" s="337">
        <f>G89+G90</f>
        <v>50000</v>
      </c>
      <c r="I91" s="172"/>
      <c r="K91" s="508"/>
      <c r="L91" s="509"/>
      <c r="M91" s="509"/>
      <c r="N91" s="509"/>
      <c r="O91" s="509"/>
      <c r="P91" s="509"/>
      <c r="Q91" s="510"/>
    </row>
    <row r="92" spans="1:17" ht="15" customHeight="1" thickBot="1" x14ac:dyDescent="0.25">
      <c r="A92" s="6"/>
      <c r="B92" s="6"/>
      <c r="C92" s="56"/>
      <c r="D92" s="6"/>
      <c r="E92" s="53"/>
      <c r="F92" s="63"/>
      <c r="G92" s="306"/>
      <c r="H92" s="63"/>
      <c r="I92" s="336" t="s">
        <v>64</v>
      </c>
    </row>
    <row r="93" spans="1:17" ht="13.5" customHeight="1" x14ac:dyDescent="0.2">
      <c r="A93" s="6"/>
      <c r="B93" s="6"/>
      <c r="C93" s="302"/>
      <c r="D93" s="23" t="s">
        <v>232</v>
      </c>
      <c r="E93" s="53"/>
      <c r="F93" s="62"/>
      <c r="G93" s="586">
        <f>F80</f>
        <v>7.0000000000000007E-2</v>
      </c>
      <c r="H93" s="317"/>
      <c r="I93" s="71" t="s">
        <v>57</v>
      </c>
    </row>
    <row r="94" spans="1:17" ht="18.75" customHeight="1" thickBot="1" x14ac:dyDescent="0.3">
      <c r="A94" s="6"/>
      <c r="B94" s="6"/>
      <c r="C94" s="834" t="s">
        <v>450</v>
      </c>
      <c r="D94" s="439"/>
      <c r="E94" s="439"/>
      <c r="F94" s="27"/>
      <c r="G94" s="327"/>
      <c r="H94" s="451"/>
      <c r="I94" s="587">
        <f>(G86+H91)*F80</f>
        <v>3500.0000000000005</v>
      </c>
    </row>
    <row r="95" spans="1:17" ht="24.75" customHeight="1" thickBot="1" x14ac:dyDescent="0.3">
      <c r="A95" s="402" t="s">
        <v>252</v>
      </c>
      <c r="B95" s="403" t="s">
        <v>23</v>
      </c>
      <c r="C95" s="984" t="s">
        <v>389</v>
      </c>
      <c r="D95" s="984"/>
      <c r="E95" s="984"/>
      <c r="F95" s="984"/>
      <c r="G95" s="984"/>
      <c r="H95" s="984"/>
      <c r="I95" s="494"/>
    </row>
    <row r="96" spans="1:17" ht="2.25" customHeight="1" x14ac:dyDescent="0.2">
      <c r="A96" s="6"/>
      <c r="B96" s="9"/>
      <c r="C96" s="995"/>
      <c r="D96" s="995"/>
      <c r="E96" s="995"/>
      <c r="F96" s="995"/>
      <c r="G96" s="995"/>
      <c r="H96" s="995"/>
      <c r="I96" s="495"/>
    </row>
    <row r="97" spans="1:20" ht="12.75" customHeight="1" x14ac:dyDescent="0.2">
      <c r="A97" s="6"/>
      <c r="B97" s="9"/>
      <c r="C97" s="995" t="s">
        <v>379</v>
      </c>
      <c r="D97" s="995"/>
      <c r="E97" s="995"/>
      <c r="F97" s="995"/>
      <c r="G97" s="995"/>
      <c r="H97" s="995"/>
      <c r="I97" s="693"/>
    </row>
    <row r="98" spans="1:20" ht="15" customHeight="1" x14ac:dyDescent="0.2">
      <c r="A98" s="6"/>
      <c r="B98" s="9"/>
      <c r="C98" s="16" t="s">
        <v>464</v>
      </c>
      <c r="D98" s="16"/>
      <c r="E98" s="16"/>
      <c r="F98" s="16"/>
      <c r="G98" s="16"/>
      <c r="H98" s="714"/>
      <c r="I98" s="462" t="s">
        <v>74</v>
      </c>
    </row>
    <row r="99" spans="1:20" ht="15" thickBot="1" x14ac:dyDescent="0.25">
      <c r="A99" s="221"/>
      <c r="B99" s="251"/>
      <c r="C99" s="16" t="s">
        <v>437</v>
      </c>
      <c r="D99" s="16"/>
      <c r="E99" s="16"/>
      <c r="F99" s="16"/>
      <c r="G99" s="16"/>
      <c r="H99" s="714"/>
      <c r="I99" s="345" t="s">
        <v>71</v>
      </c>
    </row>
    <row r="100" spans="1:20" ht="15.75" customHeight="1" thickBot="1" x14ac:dyDescent="0.3">
      <c r="A100" s="760"/>
      <c r="B100" s="761"/>
      <c r="C100" s="759"/>
      <c r="D100" s="762">
        <f>H72</f>
        <v>3000000</v>
      </c>
      <c r="E100" s="763" t="s">
        <v>21</v>
      </c>
      <c r="F100" s="764">
        <v>0.1</v>
      </c>
      <c r="G100" s="763" t="s">
        <v>22</v>
      </c>
      <c r="H100" s="765">
        <f>D100*F100</f>
        <v>300000</v>
      </c>
      <c r="I100" s="587">
        <f>H100</f>
        <v>300000</v>
      </c>
    </row>
    <row r="101" spans="1:20" ht="15.75" thickBot="1" x14ac:dyDescent="0.3">
      <c r="A101" s="310"/>
      <c r="B101" s="195"/>
      <c r="C101" s="431"/>
      <c r="D101" s="432"/>
      <c r="E101" s="429"/>
      <c r="F101" s="428"/>
      <c r="G101" s="429"/>
      <c r="H101" s="429"/>
      <c r="I101" s="757"/>
    </row>
    <row r="102" spans="1:20" ht="28.5" customHeight="1" thickBot="1" x14ac:dyDescent="0.35">
      <c r="A102" s="310"/>
      <c r="B102" s="167"/>
      <c r="C102" s="979" t="s">
        <v>317</v>
      </c>
      <c r="D102" s="980"/>
      <c r="E102" s="980"/>
      <c r="F102" s="980"/>
      <c r="G102" s="980"/>
      <c r="H102" s="981"/>
      <c r="I102" s="583">
        <f>I31+I94+I100</f>
        <v>801280.17632849247</v>
      </c>
    </row>
    <row r="103" spans="1:20" x14ac:dyDescent="0.25">
      <c r="A103" s="945"/>
      <c r="B103" s="946" t="s">
        <v>233</v>
      </c>
      <c r="C103" s="964" t="s">
        <v>509</v>
      </c>
      <c r="D103" s="735"/>
      <c r="E103" s="735"/>
      <c r="F103" s="735"/>
      <c r="G103" s="735"/>
      <c r="H103" s="735"/>
      <c r="I103" s="736"/>
    </row>
    <row r="104" spans="1:20" x14ac:dyDescent="0.25">
      <c r="A104" s="947"/>
      <c r="B104" s="310" t="s">
        <v>235</v>
      </c>
      <c r="C104" s="746" t="s">
        <v>510</v>
      </c>
      <c r="D104" s="310"/>
      <c r="E104" s="310"/>
      <c r="F104" s="310"/>
      <c r="G104" s="310"/>
      <c r="H104" s="310"/>
      <c r="I104" s="671"/>
      <c r="J104" s="312"/>
      <c r="K104" s="312"/>
      <c r="L104" s="312"/>
      <c r="M104" s="312"/>
      <c r="N104" s="312"/>
      <c r="O104" s="312"/>
      <c r="P104" s="312"/>
      <c r="Q104" s="312"/>
      <c r="R104" s="312"/>
      <c r="S104" s="312"/>
      <c r="T104" s="312"/>
    </row>
    <row r="105" spans="1:20" ht="18.75" thickBot="1" x14ac:dyDescent="0.3">
      <c r="A105" s="948"/>
      <c r="B105" s="808"/>
      <c r="C105" s="927" t="s">
        <v>485</v>
      </c>
      <c r="D105" s="808"/>
      <c r="E105" s="808"/>
      <c r="F105" s="808"/>
      <c r="G105" s="808"/>
      <c r="H105" s="808"/>
      <c r="I105" s="809"/>
      <c r="J105" s="312"/>
      <c r="K105" s="312"/>
      <c r="L105" s="312"/>
      <c r="M105" s="312"/>
      <c r="N105" s="312"/>
      <c r="O105" s="312"/>
      <c r="P105" s="312"/>
      <c r="Q105" s="312"/>
      <c r="R105" s="312"/>
      <c r="S105" s="312"/>
      <c r="T105" s="312"/>
    </row>
    <row r="106" spans="1:20" ht="12.75" x14ac:dyDescent="0.2">
      <c r="A106" s="949"/>
      <c r="B106" s="1036" t="s">
        <v>276</v>
      </c>
      <c r="C106" s="1036"/>
      <c r="D106" s="1036"/>
      <c r="E106" s="1036"/>
      <c r="F106" s="1036"/>
      <c r="G106" s="1036"/>
      <c r="H106" s="1036"/>
      <c r="I106" s="1037"/>
      <c r="J106" s="312"/>
      <c r="K106" s="312"/>
      <c r="L106" s="312"/>
      <c r="M106" s="312"/>
      <c r="N106" s="312"/>
      <c r="O106" s="312"/>
      <c r="P106" s="312"/>
      <c r="Q106" s="312"/>
      <c r="R106" s="312"/>
      <c r="S106" s="312"/>
      <c r="T106" s="312"/>
    </row>
    <row r="107" spans="1:20" ht="12.75" x14ac:dyDescent="0.2">
      <c r="A107" s="949"/>
      <c r="B107" s="973" t="s">
        <v>277</v>
      </c>
      <c r="C107" s="973"/>
      <c r="D107" s="973"/>
      <c r="E107" s="973"/>
      <c r="F107" s="973"/>
      <c r="G107" s="973"/>
      <c r="H107" s="973"/>
      <c r="I107" s="974"/>
      <c r="J107" s="312"/>
      <c r="K107" s="312"/>
      <c r="L107" s="312"/>
      <c r="M107" s="312"/>
      <c r="N107" s="312"/>
      <c r="O107" s="312"/>
      <c r="P107" s="312"/>
      <c r="Q107" s="312"/>
      <c r="R107" s="312"/>
      <c r="S107" s="312"/>
      <c r="T107" s="312"/>
    </row>
    <row r="108" spans="1:20" ht="12.75" x14ac:dyDescent="0.2">
      <c r="A108" s="950"/>
      <c r="B108" s="976" t="s">
        <v>278</v>
      </c>
      <c r="C108" s="976"/>
      <c r="D108" s="976"/>
      <c r="E108" s="976"/>
      <c r="F108" s="976"/>
      <c r="G108" s="976"/>
      <c r="H108" s="976"/>
      <c r="I108" s="977"/>
      <c r="J108" s="312"/>
      <c r="K108" s="312"/>
      <c r="L108" s="312"/>
      <c r="M108" s="312"/>
      <c r="N108" s="312"/>
      <c r="O108" s="312"/>
      <c r="P108" s="312"/>
      <c r="Q108" s="312"/>
      <c r="R108" s="312"/>
      <c r="S108" s="312"/>
      <c r="T108" s="312"/>
    </row>
  </sheetData>
  <mergeCells count="30">
    <mergeCell ref="B41:G41"/>
    <mergeCell ref="K89:Q89"/>
    <mergeCell ref="B42:F42"/>
    <mergeCell ref="C79:E79"/>
    <mergeCell ref="C78:E78"/>
    <mergeCell ref="B81:H81"/>
    <mergeCell ref="C44:G44"/>
    <mergeCell ref="D72:G72"/>
    <mergeCell ref="B108:I108"/>
    <mergeCell ref="K90:Q90"/>
    <mergeCell ref="C102:H102"/>
    <mergeCell ref="B106:I106"/>
    <mergeCell ref="B107:I107"/>
    <mergeCell ref="C97:H97"/>
    <mergeCell ref="C95:H95"/>
    <mergeCell ref="C96:H96"/>
    <mergeCell ref="D2:H2"/>
    <mergeCell ref="D3:H3"/>
    <mergeCell ref="D4:H4"/>
    <mergeCell ref="E5:G5"/>
    <mergeCell ref="E6:G6"/>
    <mergeCell ref="C40:D40"/>
    <mergeCell ref="B11:H11"/>
    <mergeCell ref="F17:G17"/>
    <mergeCell ref="B32:H32"/>
    <mergeCell ref="C15:G15"/>
    <mergeCell ref="C17:D17"/>
    <mergeCell ref="C16:D16"/>
    <mergeCell ref="F16:G16"/>
    <mergeCell ref="C18:G18"/>
  </mergeCells>
  <phoneticPr fontId="0" type="noConversion"/>
  <hyperlinks>
    <hyperlink ref="C81:H81" r:id="rId1" display="* Current Local Sales &amp; Use Tax Rates can be found at http://www.revenue.ne.gov/question/sales.htm"/>
    <hyperlink ref="K90" r:id="rId2"/>
  </hyperlinks>
  <printOptions horizontalCentered="1"/>
  <pageMargins left="0.45" right="0.45" top="1" bottom="0.75" header="0.3" footer="0.3"/>
  <pageSetup scale="68" fitToHeight="0" orientation="portrait" horizontalDpi="300" verticalDpi="300" r:id="rId3"/>
  <headerFooter alignWithMargins="0"/>
  <rowBreaks count="1" manualBreakCount="1">
    <brk id="53" max="8" man="1"/>
  </rowBreaks>
  <colBreaks count="1" manualBreakCount="1">
    <brk id="8" max="104"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62"/>
  <sheetViews>
    <sheetView topLeftCell="A13" workbookViewId="0">
      <selection activeCell="B42" sqref="B42:G42"/>
    </sheetView>
  </sheetViews>
  <sheetFormatPr defaultRowHeight="12.75" x14ac:dyDescent="0.2"/>
  <cols>
    <col min="1" max="1" width="3.5703125" customWidth="1"/>
    <col min="2" max="2" width="0.140625" hidden="1" customWidth="1"/>
    <col min="3" max="3" width="7.140625" customWidth="1"/>
    <col min="4" max="5" width="16" customWidth="1"/>
    <col min="6" max="6" width="32.85546875" customWidth="1"/>
    <col min="7" max="7" width="16.28515625" customWidth="1"/>
    <col min="8" max="8" width="23.28515625" customWidth="1"/>
    <col min="9" max="9" width="27.140625" customWidth="1"/>
    <col min="11" max="14" width="11.7109375" customWidth="1"/>
    <col min="15" max="15" width="12.42578125" customWidth="1"/>
    <col min="16" max="16" width="7" customWidth="1"/>
    <col min="17" max="20" width="11.7109375" customWidth="1"/>
  </cols>
  <sheetData>
    <row r="1" spans="1:9" ht="77.25" customHeight="1" thickBot="1" x14ac:dyDescent="0.3">
      <c r="I1" s="8"/>
    </row>
    <row r="2" spans="1:9" ht="20.25" x14ac:dyDescent="0.3">
      <c r="D2" s="1004" t="s">
        <v>34</v>
      </c>
      <c r="E2" s="1005"/>
      <c r="F2" s="1005"/>
      <c r="G2" s="1005"/>
      <c r="H2" s="1006"/>
      <c r="I2" s="8"/>
    </row>
    <row r="3" spans="1:9" ht="18.75" thickBot="1" x14ac:dyDescent="0.3">
      <c r="D3" s="1029" t="s">
        <v>431</v>
      </c>
      <c r="E3" s="1030"/>
      <c r="F3" s="1030"/>
      <c r="G3" s="1030"/>
      <c r="H3" s="1031"/>
      <c r="I3" s="8"/>
    </row>
    <row r="4" spans="1:9" ht="18.75" thickBot="1" x14ac:dyDescent="0.3">
      <c r="A4" s="1"/>
      <c r="B4" s="30"/>
      <c r="C4" s="30"/>
      <c r="D4" s="1032" t="s">
        <v>33</v>
      </c>
      <c r="E4" s="1032"/>
      <c r="F4" s="1032"/>
      <c r="G4" s="1032"/>
      <c r="H4" s="1032"/>
      <c r="I4" s="30"/>
    </row>
    <row r="5" spans="1:9" ht="18" x14ac:dyDescent="0.25">
      <c r="A5" s="1"/>
      <c r="B5" s="2"/>
      <c r="C5" s="3"/>
      <c r="D5" s="4"/>
      <c r="E5" s="1008" t="s">
        <v>63</v>
      </c>
      <c r="F5" s="1009"/>
      <c r="G5" s="1010"/>
      <c r="H5" s="5"/>
      <c r="I5" s="8"/>
    </row>
    <row r="6" spans="1:9" ht="18.75" thickBot="1" x14ac:dyDescent="0.3">
      <c r="A6" s="1"/>
      <c r="B6" s="2"/>
      <c r="C6" s="3"/>
      <c r="D6" s="4"/>
      <c r="E6" s="1011">
        <v>42370</v>
      </c>
      <c r="F6" s="1012"/>
      <c r="G6" s="1013"/>
      <c r="H6" s="5"/>
      <c r="I6" s="8"/>
    </row>
    <row r="7" spans="1:9" ht="15" customHeight="1" x14ac:dyDescent="0.25">
      <c r="A7" s="1"/>
      <c r="B7" s="2"/>
      <c r="C7" s="3"/>
      <c r="D7" s="4"/>
      <c r="E7" s="183"/>
      <c r="F7" s="183"/>
      <c r="G7" s="183"/>
      <c r="H7" s="5"/>
      <c r="I7" s="8"/>
    </row>
    <row r="8" spans="1:9" ht="15" x14ac:dyDescent="0.25">
      <c r="A8" s="684" t="s">
        <v>489</v>
      </c>
      <c r="B8" s="680"/>
      <c r="C8" s="680"/>
      <c r="D8" s="680"/>
      <c r="E8" s="680"/>
      <c r="F8" s="680"/>
      <c r="G8" s="680"/>
      <c r="H8" s="680"/>
      <c r="I8" s="681"/>
    </row>
    <row r="9" spans="1:9" ht="15" x14ac:dyDescent="0.25">
      <c r="A9" s="685" t="s">
        <v>490</v>
      </c>
      <c r="B9" s="682"/>
      <c r="C9" s="682"/>
      <c r="D9" s="682"/>
      <c r="E9" s="682"/>
      <c r="F9" s="682"/>
      <c r="G9" s="682"/>
      <c r="H9" s="682"/>
      <c r="I9" s="683"/>
    </row>
    <row r="10" spans="1:9" ht="9" customHeight="1" x14ac:dyDescent="0.25">
      <c r="A10" s="691"/>
      <c r="B10" s="692"/>
      <c r="C10" s="692"/>
      <c r="D10" s="692"/>
      <c r="E10" s="692"/>
      <c r="F10" s="692"/>
      <c r="G10" s="692"/>
      <c r="H10" s="692"/>
      <c r="I10" s="692"/>
    </row>
    <row r="11" spans="1:9" ht="15" customHeight="1" x14ac:dyDescent="0.25">
      <c r="A11" s="10" t="s">
        <v>0</v>
      </c>
      <c r="B11" s="978" t="s">
        <v>418</v>
      </c>
      <c r="C11" s="978"/>
      <c r="D11" s="978"/>
      <c r="E11" s="978"/>
      <c r="F11" s="978"/>
      <c r="G11" s="978"/>
      <c r="H11" s="1000"/>
      <c r="I11" s="8"/>
    </row>
    <row r="12" spans="1:9" ht="15" customHeight="1" x14ac:dyDescent="0.25">
      <c r="A12" s="10"/>
      <c r="B12" s="60"/>
      <c r="C12" s="10" t="s">
        <v>367</v>
      </c>
      <c r="D12" s="60"/>
      <c r="E12" s="60"/>
      <c r="F12" s="60"/>
      <c r="G12" s="60"/>
      <c r="H12" s="665"/>
      <c r="I12" s="8"/>
    </row>
    <row r="13" spans="1:9" ht="9" customHeight="1" x14ac:dyDescent="0.25">
      <c r="A13" s="10"/>
      <c r="B13" s="60"/>
      <c r="C13" s="10"/>
      <c r="D13" s="60"/>
      <c r="E13" s="60"/>
      <c r="F13" s="60"/>
      <c r="G13" s="60"/>
      <c r="H13" s="665"/>
      <c r="I13" s="8"/>
    </row>
    <row r="14" spans="1:9" ht="18" customHeight="1" thickBot="1" x14ac:dyDescent="0.3">
      <c r="A14" s="6"/>
      <c r="B14" s="10" t="s">
        <v>1</v>
      </c>
      <c r="C14" s="299" t="s">
        <v>2</v>
      </c>
      <c r="D14" s="260"/>
      <c r="E14" s="260"/>
      <c r="F14" s="15"/>
      <c r="G14" s="15"/>
      <c r="H14" s="6"/>
      <c r="I14" s="8"/>
    </row>
    <row r="15" spans="1:9" ht="15" x14ac:dyDescent="0.25">
      <c r="A15" s="6"/>
      <c r="B15" s="6"/>
      <c r="C15" s="1026" t="s">
        <v>214</v>
      </c>
      <c r="D15" s="1027"/>
      <c r="E15" s="1027"/>
      <c r="F15" s="1027"/>
      <c r="G15" s="1027"/>
      <c r="H15" s="82">
        <v>30</v>
      </c>
      <c r="I15" s="367" t="s">
        <v>301</v>
      </c>
    </row>
    <row r="16" spans="1:9" ht="15" x14ac:dyDescent="0.25">
      <c r="A16" s="6"/>
      <c r="B16" s="6"/>
      <c r="C16" s="1028" t="s">
        <v>59</v>
      </c>
      <c r="D16" s="1025"/>
      <c r="E16" s="74"/>
      <c r="F16" s="1025"/>
      <c r="G16" s="1025"/>
      <c r="H16" s="83">
        <v>42000</v>
      </c>
      <c r="I16" s="845" t="s">
        <v>70</v>
      </c>
    </row>
    <row r="17" spans="1:20" ht="15.75" thickBot="1" x14ac:dyDescent="0.3">
      <c r="A17" s="6"/>
      <c r="B17" s="6"/>
      <c r="C17" s="1028" t="s">
        <v>75</v>
      </c>
      <c r="D17" s="1025"/>
      <c r="E17" s="75"/>
      <c r="F17" s="1025"/>
      <c r="G17" s="1025"/>
      <c r="H17" s="810">
        <f>H16*H15</f>
        <v>1260000</v>
      </c>
      <c r="I17" s="846" t="s">
        <v>69</v>
      </c>
    </row>
    <row r="18" spans="1:20" ht="14.25" x14ac:dyDescent="0.2">
      <c r="A18" s="6"/>
      <c r="B18" s="6"/>
      <c r="C18" s="1028" t="s">
        <v>65</v>
      </c>
      <c r="D18" s="1025"/>
      <c r="E18" s="1025"/>
      <c r="F18" s="1025"/>
      <c r="G18" s="1025"/>
      <c r="H18" s="918">
        <v>0.03</v>
      </c>
      <c r="I18" s="877"/>
      <c r="K18" s="260"/>
      <c r="L18" s="111"/>
      <c r="M18" s="111"/>
      <c r="N18" s="111"/>
      <c r="O18" s="111"/>
      <c r="P18" s="111"/>
    </row>
    <row r="19" spans="1:20" ht="14.25" x14ac:dyDescent="0.2">
      <c r="B19" s="6"/>
      <c r="C19" s="1028" t="s">
        <v>440</v>
      </c>
      <c r="D19" s="1025"/>
      <c r="E19" s="1025"/>
      <c r="F19" s="1025"/>
      <c r="G19" s="1025"/>
      <c r="H19" s="919">
        <v>1.7291999999999998E-2</v>
      </c>
      <c r="I19" s="878"/>
      <c r="J19" s="7"/>
      <c r="K19" s="241"/>
      <c r="L19" s="286"/>
      <c r="M19" s="286"/>
      <c r="N19" s="286"/>
      <c r="O19" s="286"/>
      <c r="P19" s="286"/>
      <c r="Q19" s="7"/>
      <c r="R19" s="7"/>
      <c r="S19" s="7"/>
      <c r="T19" s="7"/>
    </row>
    <row r="20" spans="1:20" ht="17.25" customHeight="1" thickBot="1" x14ac:dyDescent="0.25">
      <c r="B20" s="6"/>
      <c r="C20" s="285" t="s">
        <v>441</v>
      </c>
      <c r="D20" s="753"/>
      <c r="E20" s="753"/>
      <c r="F20" s="753"/>
      <c r="G20" s="753"/>
      <c r="H20" s="849"/>
      <c r="I20" s="878"/>
      <c r="J20" s="7"/>
      <c r="K20" s="7"/>
      <c r="L20" s="7"/>
      <c r="M20" s="7"/>
      <c r="N20" s="7"/>
      <c r="O20" s="7"/>
      <c r="P20" s="7"/>
      <c r="Q20" s="7"/>
      <c r="R20" s="7"/>
      <c r="S20" s="7"/>
      <c r="T20" s="7"/>
    </row>
    <row r="21" spans="1:20" ht="15" customHeight="1" x14ac:dyDescent="0.2">
      <c r="B21" s="65"/>
      <c r="C21" s="840" t="s">
        <v>443</v>
      </c>
      <c r="D21" s="847"/>
      <c r="E21" s="841"/>
      <c r="F21" s="841"/>
      <c r="G21" s="841"/>
      <c r="H21" s="848"/>
      <c r="I21" s="164"/>
    </row>
    <row r="22" spans="1:20" ht="14.25" x14ac:dyDescent="0.2">
      <c r="B22" s="65"/>
      <c r="C22" s="836" t="s">
        <v>439</v>
      </c>
      <c r="D22" s="789"/>
      <c r="E22" s="789"/>
      <c r="F22" s="789"/>
      <c r="G22" s="789"/>
      <c r="H22" s="789"/>
      <c r="I22" s="164"/>
    </row>
    <row r="23" spans="1:20" ht="15" thickBot="1" x14ac:dyDescent="0.25">
      <c r="A23" s="6"/>
      <c r="B23" s="6"/>
      <c r="C23" s="786" t="s">
        <v>433</v>
      </c>
      <c r="D23" s="787"/>
      <c r="E23" s="787"/>
      <c r="F23" s="787"/>
      <c r="G23" s="787"/>
      <c r="H23" s="787"/>
      <c r="I23" s="164"/>
      <c r="K23" s="1049"/>
      <c r="L23" s="1049"/>
      <c r="M23" s="1049"/>
      <c r="N23" s="1049"/>
      <c r="O23" s="1049"/>
      <c r="P23" s="1050"/>
    </row>
    <row r="24" spans="1:20" ht="27" customHeight="1" thickBot="1" x14ac:dyDescent="0.3">
      <c r="A24" s="6"/>
      <c r="B24" s="6"/>
      <c r="C24" s="15"/>
      <c r="D24" s="17" t="s">
        <v>3</v>
      </c>
      <c r="E24" s="17" t="s">
        <v>4</v>
      </c>
      <c r="F24" s="17" t="s">
        <v>10</v>
      </c>
      <c r="G24" s="17" t="s">
        <v>73</v>
      </c>
      <c r="H24" s="18" t="s">
        <v>18</v>
      </c>
      <c r="I24" s="164"/>
      <c r="L24" s="111"/>
    </row>
    <row r="25" spans="1:20" ht="14.25" x14ac:dyDescent="0.2">
      <c r="A25" s="6"/>
      <c r="B25" s="6"/>
      <c r="C25" s="19" t="s">
        <v>24</v>
      </c>
      <c r="D25" s="84">
        <f>H15</f>
        <v>30</v>
      </c>
      <c r="E25" s="79">
        <f>H17</f>
        <v>1260000</v>
      </c>
      <c r="F25" s="624">
        <f>E25/D25/2080</f>
        <v>20.192307692307693</v>
      </c>
      <c r="G25" s="87">
        <v>0.05</v>
      </c>
      <c r="H25" s="527">
        <f>E25*G25</f>
        <v>63000</v>
      </c>
      <c r="I25" s="164"/>
    </row>
    <row r="26" spans="1:20" ht="14.25" x14ac:dyDescent="0.2">
      <c r="A26" s="6"/>
      <c r="B26" s="6"/>
      <c r="C26" s="19" t="s">
        <v>25</v>
      </c>
      <c r="D26" s="85">
        <v>30</v>
      </c>
      <c r="E26" s="80">
        <f>(E25*(1+H18))+((D26-D25)*$H$16)</f>
        <v>1297800</v>
      </c>
      <c r="F26" s="625">
        <f t="shared" ref="F26:F31" si="0">E26/D26/2080</f>
        <v>20.798076923076923</v>
      </c>
      <c r="G26" s="88">
        <v>0.05</v>
      </c>
      <c r="H26" s="528">
        <f t="shared" ref="H26:H31" si="1">E26*G26</f>
        <v>64890</v>
      </c>
      <c r="I26" s="164"/>
    </row>
    <row r="27" spans="1:20" ht="14.25" x14ac:dyDescent="0.2">
      <c r="A27" s="6"/>
      <c r="B27" s="6"/>
      <c r="C27" s="19" t="s">
        <v>26</v>
      </c>
      <c r="D27" s="85">
        <v>30</v>
      </c>
      <c r="E27" s="80">
        <f>(E26*(1+H18))+((D27-D26)*$H$16)</f>
        <v>1336734</v>
      </c>
      <c r="F27" s="625">
        <f t="shared" si="0"/>
        <v>21.422019230769234</v>
      </c>
      <c r="G27" s="88">
        <v>0.05</v>
      </c>
      <c r="H27" s="528">
        <f t="shared" si="1"/>
        <v>66836.7</v>
      </c>
      <c r="I27" s="164"/>
    </row>
    <row r="28" spans="1:20" ht="14.25" x14ac:dyDescent="0.2">
      <c r="A28" s="6"/>
      <c r="B28" s="6"/>
      <c r="C28" s="19" t="s">
        <v>27</v>
      </c>
      <c r="D28" s="85">
        <v>30</v>
      </c>
      <c r="E28" s="80">
        <f>(E27*(1+H18))+((D28-D27)*$H$16)</f>
        <v>1376836.02</v>
      </c>
      <c r="F28" s="625">
        <f t="shared" si="0"/>
        <v>22.064679807692308</v>
      </c>
      <c r="G28" s="88">
        <v>0.05</v>
      </c>
      <c r="H28" s="528">
        <f t="shared" si="1"/>
        <v>68841.801000000007</v>
      </c>
      <c r="I28" s="164"/>
    </row>
    <row r="29" spans="1:20" ht="15" thickBot="1" x14ac:dyDescent="0.25">
      <c r="A29" s="6"/>
      <c r="B29" s="6"/>
      <c r="C29" s="19" t="s">
        <v>28</v>
      </c>
      <c r="D29" s="85">
        <v>30</v>
      </c>
      <c r="E29" s="80">
        <f>(E28*(1+H18))+((D29-D28)*$H$16)</f>
        <v>1418141.1006</v>
      </c>
      <c r="F29" s="625">
        <f t="shared" si="0"/>
        <v>22.72662020192308</v>
      </c>
      <c r="G29" s="88">
        <v>0.05</v>
      </c>
      <c r="H29" s="528">
        <f t="shared" si="1"/>
        <v>70907.055030000003</v>
      </c>
      <c r="I29" s="438"/>
    </row>
    <row r="30" spans="1:20" ht="15.75" thickBot="1" x14ac:dyDescent="0.3">
      <c r="A30" s="6"/>
      <c r="B30" s="6"/>
      <c r="C30" s="19" t="s">
        <v>29</v>
      </c>
      <c r="D30" s="86">
        <v>30</v>
      </c>
      <c r="E30" s="81">
        <f>(E29*(1+H18))+((D30-D29)*$H$16)</f>
        <v>1460685.3336180001</v>
      </c>
      <c r="F30" s="626">
        <f t="shared" si="0"/>
        <v>23.408418807980773</v>
      </c>
      <c r="G30" s="371">
        <v>0.05</v>
      </c>
      <c r="H30" s="598">
        <f t="shared" si="1"/>
        <v>73034.266680900007</v>
      </c>
      <c r="I30" s="367" t="s">
        <v>66</v>
      </c>
    </row>
    <row r="31" spans="1:20" ht="15.75" thickBot="1" x14ac:dyDescent="0.3">
      <c r="A31" s="6"/>
      <c r="B31" s="6"/>
      <c r="C31" s="19" t="s">
        <v>30</v>
      </c>
      <c r="D31" s="368">
        <v>30</v>
      </c>
      <c r="E31" s="369">
        <f>(E30*(1+H18))+((D31-D30)*$H$16)</f>
        <v>1504505.8936265402</v>
      </c>
      <c r="F31" s="627">
        <f t="shared" si="0"/>
        <v>24.110671372220196</v>
      </c>
      <c r="G31" s="370">
        <v>0.06</v>
      </c>
      <c r="H31" s="530">
        <f t="shared" si="1"/>
        <v>90270.353617592409</v>
      </c>
      <c r="I31" s="343" t="s">
        <v>71</v>
      </c>
    </row>
    <row r="32" spans="1:20" ht="16.5" thickTop="1" thickBot="1" x14ac:dyDescent="0.3">
      <c r="A32" s="6"/>
      <c r="B32" s="6"/>
      <c r="C32" s="10" t="s">
        <v>5</v>
      </c>
      <c r="D32" s="6"/>
      <c r="E32" s="565">
        <f>SUM(E25:E31)</f>
        <v>9654702.3478445411</v>
      </c>
      <c r="F32" s="21"/>
      <c r="G32" s="364"/>
      <c r="H32" s="76" t="s">
        <v>208</v>
      </c>
      <c r="I32" s="611">
        <f>SUM(H25:H31)</f>
        <v>497780.17632849247</v>
      </c>
    </row>
    <row r="33" spans="1:20" ht="31.5" customHeight="1" thickBot="1" x14ac:dyDescent="0.3">
      <c r="A33" s="6"/>
      <c r="B33" s="1003" t="s">
        <v>375</v>
      </c>
      <c r="C33" s="1003"/>
      <c r="D33" s="1003"/>
      <c r="E33" s="1003"/>
      <c r="F33" s="1003"/>
      <c r="G33" s="1003"/>
      <c r="H33" s="1003"/>
      <c r="I33" s="171"/>
    </row>
    <row r="34" spans="1:20" ht="15.6" customHeight="1" x14ac:dyDescent="0.25">
      <c r="A34" s="15"/>
      <c r="B34" s="1046" t="s">
        <v>447</v>
      </c>
      <c r="C34" s="1047"/>
      <c r="D34" s="1047"/>
      <c r="E34" s="1047"/>
      <c r="F34" s="1047"/>
      <c r="G34" s="1047"/>
      <c r="H34" s="1048"/>
      <c r="I34" s="463"/>
    </row>
    <row r="35" spans="1:20" ht="15.6" customHeight="1" thickBot="1" x14ac:dyDescent="0.3">
      <c r="A35" s="15"/>
      <c r="B35" s="249"/>
      <c r="C35" s="850" t="s">
        <v>445</v>
      </c>
      <c r="D35" s="67"/>
      <c r="E35" s="67"/>
      <c r="F35" s="67"/>
      <c r="G35" s="67"/>
      <c r="H35" s="821"/>
      <c r="I35" s="463"/>
    </row>
    <row r="36" spans="1:20" ht="15.75" thickBot="1" x14ac:dyDescent="0.3">
      <c r="A36" s="6"/>
      <c r="B36" s="167"/>
      <c r="C36" s="166"/>
      <c r="D36" s="166"/>
      <c r="E36" s="166"/>
      <c r="F36" s="166"/>
      <c r="G36" s="166"/>
      <c r="H36" s="166"/>
      <c r="I36" s="29"/>
    </row>
    <row r="37" spans="1:20" ht="15.75" thickBot="1" x14ac:dyDescent="0.3">
      <c r="A37" s="6"/>
      <c r="B37" s="167"/>
      <c r="C37" s="168"/>
      <c r="D37" s="97">
        <v>2016</v>
      </c>
      <c r="E37" s="195"/>
      <c r="F37" s="196"/>
      <c r="G37" s="197"/>
      <c r="H37" s="168"/>
      <c r="I37" s="29"/>
    </row>
    <row r="38" spans="1:20" ht="15" thickBot="1" x14ac:dyDescent="0.25">
      <c r="A38" s="6"/>
      <c r="B38" s="167"/>
      <c r="C38" s="168"/>
      <c r="D38" s="189" t="s">
        <v>60</v>
      </c>
      <c r="E38" s="199" t="s">
        <v>13</v>
      </c>
      <c r="F38" s="200" t="s">
        <v>14</v>
      </c>
      <c r="G38" s="200" t="s">
        <v>15</v>
      </c>
      <c r="H38" s="272" t="s">
        <v>16</v>
      </c>
      <c r="I38" s="164"/>
    </row>
    <row r="39" spans="1:20" ht="15.75" thickBot="1" x14ac:dyDescent="0.3">
      <c r="A39" s="6"/>
      <c r="B39" s="167"/>
      <c r="C39" s="201" t="s">
        <v>12</v>
      </c>
      <c r="D39" s="190">
        <v>41184</v>
      </c>
      <c r="E39" s="222">
        <v>24711</v>
      </c>
      <c r="F39" s="191">
        <v>30888</v>
      </c>
      <c r="G39" s="191">
        <v>41184</v>
      </c>
      <c r="H39" s="273">
        <v>51480</v>
      </c>
      <c r="I39" s="164"/>
    </row>
    <row r="40" spans="1:20" ht="15" thickBot="1" x14ac:dyDescent="0.25">
      <c r="A40" s="6"/>
      <c r="B40" s="167"/>
      <c r="C40" s="198" t="s">
        <v>17</v>
      </c>
      <c r="D40" s="193">
        <f>D39/2080</f>
        <v>19.8</v>
      </c>
      <c r="E40" s="220">
        <f>E39/2080</f>
        <v>11.880288461538461</v>
      </c>
      <c r="F40" s="194">
        <f>F39/2080</f>
        <v>14.85</v>
      </c>
      <c r="G40" s="194">
        <f>G39/2080</f>
        <v>19.8</v>
      </c>
      <c r="H40" s="274">
        <f>H39/2080</f>
        <v>24.75</v>
      </c>
      <c r="I40" s="164"/>
    </row>
    <row r="41" spans="1:20" ht="16.5" thickBot="1" x14ac:dyDescent="0.3">
      <c r="A41" s="6"/>
      <c r="B41" s="167"/>
      <c r="C41" s="1023" t="s">
        <v>188</v>
      </c>
      <c r="D41" s="1024"/>
      <c r="E41" s="356">
        <v>0.03</v>
      </c>
      <c r="F41" s="357">
        <v>0.04</v>
      </c>
      <c r="G41" s="357">
        <v>0.05</v>
      </c>
      <c r="H41" s="450">
        <v>0.06</v>
      </c>
      <c r="I41" s="164"/>
    </row>
    <row r="42" spans="1:20" ht="18.75" thickBot="1" x14ac:dyDescent="0.3">
      <c r="B42" s="1038" t="s">
        <v>526</v>
      </c>
      <c r="C42" s="1039"/>
      <c r="D42" s="1039"/>
      <c r="E42" s="1039"/>
      <c r="F42" s="1039"/>
      <c r="G42" s="1039"/>
      <c r="H42" s="170"/>
      <c r="I42" s="258"/>
    </row>
    <row r="43" spans="1:20" ht="25.5" customHeight="1" thickBot="1" x14ac:dyDescent="0.4">
      <c r="A43" s="445" t="s">
        <v>491</v>
      </c>
      <c r="B43" s="766"/>
      <c r="C43" s="775"/>
      <c r="D43" s="775"/>
      <c r="E43" s="775"/>
      <c r="F43" s="775"/>
      <c r="G43" s="775"/>
      <c r="H43" s="776"/>
      <c r="I43" s="777"/>
    </row>
    <row r="44" spans="1:20" ht="19.5" customHeight="1" thickBot="1" x14ac:dyDescent="0.3">
      <c r="A44" s="398" t="s">
        <v>7</v>
      </c>
      <c r="B44" s="984" t="s">
        <v>500</v>
      </c>
      <c r="C44" s="984"/>
      <c r="D44" s="984"/>
      <c r="E44" s="984"/>
      <c r="F44" s="984"/>
      <c r="G44" s="251"/>
      <c r="H44" s="221"/>
      <c r="I44" s="417"/>
    </row>
    <row r="45" spans="1:20" ht="14.25" x14ac:dyDescent="0.2">
      <c r="A45" s="6"/>
      <c r="B45" s="6"/>
      <c r="C45" s="6"/>
      <c r="D45" s="6"/>
      <c r="E45" s="6"/>
      <c r="F45" s="6"/>
      <c r="G45" s="6"/>
      <c r="H45" s="6"/>
      <c r="I45" s="833"/>
    </row>
    <row r="46" spans="1:20" ht="15.75" x14ac:dyDescent="0.25">
      <c r="A46" s="143"/>
      <c r="B46" s="60" t="s">
        <v>8</v>
      </c>
      <c r="C46" s="1042" t="s">
        <v>402</v>
      </c>
      <c r="D46" s="1042"/>
      <c r="E46" s="1042"/>
      <c r="F46" s="1042"/>
      <c r="G46" s="1042"/>
      <c r="H46" s="143"/>
      <c r="I46" s="292"/>
      <c r="J46" s="143"/>
      <c r="K46" s="143"/>
      <c r="L46" s="143"/>
      <c r="M46" s="143"/>
      <c r="N46" s="143"/>
      <c r="O46" s="143"/>
      <c r="P46" s="143"/>
      <c r="Q46" s="143"/>
      <c r="R46" s="143"/>
      <c r="S46" s="143"/>
      <c r="T46" s="143"/>
    </row>
    <row r="47" spans="1:20" ht="15" x14ac:dyDescent="0.25">
      <c r="A47" s="6"/>
      <c r="B47" s="59"/>
      <c r="C47" s="359" t="s">
        <v>1</v>
      </c>
      <c r="D47" s="10" t="s">
        <v>222</v>
      </c>
      <c r="E47" s="135"/>
      <c r="F47" s="135"/>
      <c r="G47" s="135"/>
      <c r="H47" s="6"/>
      <c r="I47" s="172"/>
    </row>
    <row r="48" spans="1:20" ht="15" x14ac:dyDescent="0.25">
      <c r="A48" s="225"/>
      <c r="B48" s="100"/>
      <c r="C48" s="302"/>
      <c r="D48" s="74" t="s">
        <v>255</v>
      </c>
      <c r="E48" s="74"/>
      <c r="F48" s="74"/>
      <c r="G48" s="643">
        <v>0</v>
      </c>
      <c r="H48" s="307"/>
      <c r="I48" s="172"/>
      <c r="J48" s="225"/>
      <c r="K48" s="225"/>
      <c r="L48" s="225"/>
      <c r="M48" s="225"/>
      <c r="N48" s="225"/>
      <c r="O48" s="225"/>
      <c r="P48" s="225"/>
      <c r="Q48" s="225"/>
      <c r="R48" s="225"/>
      <c r="S48" s="225"/>
      <c r="T48" s="225"/>
    </row>
    <row r="49" spans="1:20" ht="15.75" thickBot="1" x14ac:dyDescent="0.3">
      <c r="A49" s="225"/>
      <c r="B49" s="100"/>
      <c r="C49" s="302"/>
      <c r="D49" s="74" t="s">
        <v>369</v>
      </c>
      <c r="E49" s="74"/>
      <c r="F49" s="74"/>
      <c r="G49" s="643">
        <v>0</v>
      </c>
      <c r="H49" s="307"/>
      <c r="I49" s="172"/>
      <c r="J49" s="225"/>
      <c r="K49" s="225"/>
      <c r="L49" s="225"/>
      <c r="M49" s="225"/>
      <c r="N49" s="225"/>
      <c r="O49" s="225"/>
      <c r="P49" s="225"/>
      <c r="Q49" s="225"/>
      <c r="R49" s="225"/>
      <c r="S49" s="225"/>
      <c r="T49" s="225"/>
    </row>
    <row r="50" spans="1:20" ht="15.75" thickBot="1" x14ac:dyDescent="0.3">
      <c r="A50" s="5"/>
      <c r="B50" s="300"/>
      <c r="C50" s="740"/>
      <c r="D50" s="299" t="s">
        <v>239</v>
      </c>
      <c r="E50" s="74"/>
      <c r="F50" s="74"/>
      <c r="G50" s="301"/>
      <c r="H50" s="584">
        <f>G48+G49</f>
        <v>0</v>
      </c>
      <c r="I50" s="172"/>
      <c r="J50" s="225"/>
      <c r="K50" s="225"/>
      <c r="L50" s="225"/>
      <c r="M50" s="225"/>
      <c r="N50" s="225"/>
      <c r="O50" s="225"/>
      <c r="P50" s="225"/>
      <c r="Q50" s="225"/>
      <c r="R50" s="225"/>
      <c r="S50" s="225"/>
      <c r="T50" s="225"/>
    </row>
    <row r="51" spans="1:20" ht="15" customHeight="1" x14ac:dyDescent="0.35">
      <c r="A51" s="320"/>
      <c r="B51" s="300"/>
      <c r="C51" s="740"/>
      <c r="D51" s="299"/>
      <c r="E51" s="74"/>
      <c r="F51" s="74"/>
      <c r="G51" s="301"/>
      <c r="H51" s="758"/>
      <c r="I51" s="172"/>
      <c r="J51" s="225"/>
      <c r="K51" s="225"/>
      <c r="L51" s="225"/>
      <c r="M51" s="225"/>
      <c r="N51" s="225"/>
      <c r="O51" s="225"/>
      <c r="P51" s="225"/>
      <c r="Q51" s="225"/>
      <c r="R51" s="225"/>
      <c r="S51" s="225"/>
      <c r="T51" s="225"/>
    </row>
    <row r="52" spans="1:20" ht="15" x14ac:dyDescent="0.25">
      <c r="A52" s="225"/>
      <c r="B52" s="100"/>
      <c r="C52" s="359" t="s">
        <v>6</v>
      </c>
      <c r="D52" s="299" t="s">
        <v>238</v>
      </c>
      <c r="E52" s="297"/>
      <c r="F52" s="297"/>
      <c r="G52" s="301"/>
      <c r="H52" s="308"/>
      <c r="I52" s="172"/>
      <c r="J52" s="225"/>
      <c r="K52" s="225"/>
      <c r="L52" s="225"/>
      <c r="M52" s="225"/>
      <c r="N52" s="225"/>
      <c r="O52" s="225"/>
      <c r="P52" s="225"/>
      <c r="Q52" s="225"/>
      <c r="R52" s="225"/>
      <c r="S52" s="225"/>
      <c r="T52" s="225"/>
    </row>
    <row r="53" spans="1:20" ht="15" x14ac:dyDescent="0.25">
      <c r="A53" s="225"/>
      <c r="B53" s="100"/>
      <c r="C53" s="302"/>
      <c r="D53" s="74" t="s">
        <v>403</v>
      </c>
      <c r="E53" s="74"/>
      <c r="F53" s="74"/>
      <c r="G53" s="643">
        <v>50000</v>
      </c>
      <c r="H53" s="307"/>
      <c r="I53" s="172"/>
      <c r="J53" s="225"/>
      <c r="K53" s="225"/>
      <c r="L53" s="225"/>
      <c r="M53" s="225"/>
      <c r="N53" s="225"/>
      <c r="O53" s="225"/>
      <c r="P53" s="225"/>
      <c r="Q53" s="225"/>
      <c r="R53" s="225"/>
      <c r="S53" s="225"/>
      <c r="T53" s="225"/>
    </row>
    <row r="54" spans="1:20" ht="15" x14ac:dyDescent="0.25">
      <c r="A54" s="225"/>
      <c r="B54" s="100"/>
      <c r="C54" s="302"/>
      <c r="D54" s="74" t="s">
        <v>404</v>
      </c>
      <c r="E54" s="74"/>
      <c r="F54" s="74"/>
      <c r="G54" s="643">
        <v>0</v>
      </c>
      <c r="H54" s="307"/>
      <c r="I54" s="172"/>
      <c r="J54" s="225"/>
      <c r="K54" s="225"/>
      <c r="L54" s="225"/>
      <c r="M54" s="225"/>
      <c r="N54" s="225"/>
      <c r="O54" s="225"/>
      <c r="P54" s="225"/>
      <c r="Q54" s="225"/>
      <c r="R54" s="225"/>
      <c r="S54" s="225"/>
      <c r="T54" s="225"/>
    </row>
    <row r="55" spans="1:20" ht="15.75" thickBot="1" x14ac:dyDescent="0.3">
      <c r="A55" s="6"/>
      <c r="B55" s="59"/>
      <c r="C55" s="302"/>
      <c r="D55" s="74" t="s">
        <v>370</v>
      </c>
      <c r="E55" s="74"/>
      <c r="F55" s="74"/>
      <c r="G55" s="644">
        <v>2705000</v>
      </c>
      <c r="H55" s="307"/>
      <c r="I55" s="172"/>
    </row>
    <row r="56" spans="1:20" ht="15.75" thickBot="1" x14ac:dyDescent="0.3">
      <c r="A56" s="15"/>
      <c r="B56" s="742"/>
      <c r="C56" s="740"/>
      <c r="D56" s="299" t="s">
        <v>241</v>
      </c>
      <c r="E56" s="74"/>
      <c r="F56" s="74"/>
      <c r="G56" s="74"/>
      <c r="H56" s="584">
        <f>SUM(G53:G55)</f>
        <v>2755000</v>
      </c>
      <c r="I56" s="172"/>
    </row>
    <row r="57" spans="1:20" ht="15" x14ac:dyDescent="0.25">
      <c r="A57" s="15"/>
      <c r="B57" s="742"/>
      <c r="C57" s="740"/>
      <c r="D57" s="299"/>
      <c r="E57" s="74"/>
      <c r="F57" s="74"/>
      <c r="G57" s="74"/>
      <c r="H57" s="758"/>
      <c r="I57" s="172"/>
    </row>
    <row r="58" spans="1:20" ht="15" x14ac:dyDescent="0.25">
      <c r="A58" s="6"/>
      <c r="B58" s="59"/>
      <c r="C58" s="359" t="s">
        <v>23</v>
      </c>
      <c r="D58" s="299" t="s">
        <v>225</v>
      </c>
      <c r="E58" s="297"/>
      <c r="F58" s="297"/>
      <c r="G58" s="297"/>
      <c r="H58" s="6"/>
      <c r="I58" s="172"/>
    </row>
    <row r="59" spans="1:20" ht="15" x14ac:dyDescent="0.25">
      <c r="A59" s="6"/>
      <c r="B59" s="59"/>
      <c r="C59" s="302"/>
      <c r="D59" s="74" t="s">
        <v>256</v>
      </c>
      <c r="E59" s="74"/>
      <c r="F59" s="19"/>
      <c r="G59" s="636">
        <v>2500</v>
      </c>
      <c r="H59" s="295"/>
      <c r="I59" s="172"/>
    </row>
    <row r="60" spans="1:20" ht="15.75" thickBot="1" x14ac:dyDescent="0.3">
      <c r="A60" s="6"/>
      <c r="B60" s="59"/>
      <c r="C60" s="302"/>
      <c r="D60" s="74" t="s">
        <v>254</v>
      </c>
      <c r="E60" s="74"/>
      <c r="F60" s="19"/>
      <c r="G60" s="639">
        <v>60</v>
      </c>
      <c r="H60" s="296"/>
      <c r="I60" s="172"/>
    </row>
    <row r="61" spans="1:20" ht="15.75" thickBot="1" x14ac:dyDescent="0.3">
      <c r="A61" s="6"/>
      <c r="B61" s="59"/>
      <c r="C61" s="16"/>
      <c r="D61" s="299" t="s">
        <v>231</v>
      </c>
      <c r="E61" s="74"/>
      <c r="F61" s="74"/>
      <c r="G61" s="74"/>
      <c r="H61" s="584">
        <f>G59*G60</f>
        <v>150000</v>
      </c>
      <c r="I61" s="172"/>
    </row>
    <row r="62" spans="1:20" ht="15" x14ac:dyDescent="0.25">
      <c r="A62" s="6"/>
      <c r="B62" s="59"/>
      <c r="C62" s="16"/>
      <c r="D62" s="340" t="s">
        <v>244</v>
      </c>
      <c r="E62" s="339"/>
      <c r="F62" s="339"/>
      <c r="G62" s="339"/>
      <c r="H62" s="573">
        <f>G59*120</f>
        <v>300000</v>
      </c>
      <c r="I62" s="172"/>
    </row>
    <row r="63" spans="1:20" ht="15" x14ac:dyDescent="0.25">
      <c r="A63" s="6"/>
      <c r="B63" s="59"/>
      <c r="C63" s="16"/>
      <c r="D63" s="299"/>
      <c r="E63" s="297"/>
      <c r="F63" s="297"/>
      <c r="G63" s="297"/>
      <c r="H63" s="287"/>
      <c r="I63" s="172"/>
    </row>
    <row r="64" spans="1:20" ht="15" x14ac:dyDescent="0.25">
      <c r="A64" s="6"/>
      <c r="B64" s="59"/>
      <c r="C64" s="359" t="s">
        <v>243</v>
      </c>
      <c r="D64" s="299" t="s">
        <v>224</v>
      </c>
      <c r="E64" s="297"/>
      <c r="F64" s="297"/>
      <c r="G64" s="297"/>
      <c r="H64" s="287"/>
      <c r="I64" s="172"/>
    </row>
    <row r="65" spans="1:20" ht="15" x14ac:dyDescent="0.25">
      <c r="A65" s="6"/>
      <c r="B65" s="59"/>
      <c r="C65" s="302"/>
      <c r="D65" s="74" t="s">
        <v>256</v>
      </c>
      <c r="E65" s="74"/>
      <c r="F65" s="19"/>
      <c r="G65" s="636">
        <v>500</v>
      </c>
      <c r="H65" s="288"/>
      <c r="I65" s="172"/>
    </row>
    <row r="66" spans="1:20" ht="15.75" thickBot="1" x14ac:dyDescent="0.3">
      <c r="A66" s="6"/>
      <c r="B66" s="59"/>
      <c r="C66" s="302"/>
      <c r="D66" s="74" t="s">
        <v>254</v>
      </c>
      <c r="E66" s="74"/>
      <c r="F66" s="74"/>
      <c r="G66" s="639">
        <v>60</v>
      </c>
      <c r="H66" s="287"/>
      <c r="I66" s="172"/>
    </row>
    <row r="67" spans="1:20" ht="15.75" thickBot="1" x14ac:dyDescent="0.3">
      <c r="A67" s="6"/>
      <c r="B67" s="59"/>
      <c r="C67" s="16"/>
      <c r="D67" s="9" t="s">
        <v>236</v>
      </c>
      <c r="E67" s="135"/>
      <c r="F67" s="135"/>
      <c r="G67" s="135"/>
      <c r="H67" s="575">
        <f>G65*G66</f>
        <v>30000</v>
      </c>
      <c r="I67" s="172"/>
    </row>
    <row r="68" spans="1:20" ht="15" customHeight="1" x14ac:dyDescent="0.35">
      <c r="A68" s="320"/>
      <c r="B68" s="59"/>
      <c r="C68" s="16"/>
      <c r="D68" s="7" t="s">
        <v>505</v>
      </c>
      <c r="E68" s="135"/>
      <c r="F68" s="135"/>
      <c r="G68" s="135"/>
      <c r="H68" s="322"/>
      <c r="I68" s="172"/>
    </row>
    <row r="69" spans="1:20" ht="15" customHeight="1" x14ac:dyDescent="0.35">
      <c r="A69" s="320"/>
      <c r="B69" s="59"/>
      <c r="C69" s="16"/>
      <c r="D69" s="7"/>
      <c r="E69" s="135"/>
      <c r="F69" s="135"/>
      <c r="G69" s="135"/>
      <c r="H69" s="322"/>
      <c r="I69" s="172"/>
    </row>
    <row r="70" spans="1:20" ht="15.75" x14ac:dyDescent="0.25">
      <c r="A70" s="143"/>
      <c r="B70" s="346" t="s">
        <v>6</v>
      </c>
      <c r="C70" s="10" t="s">
        <v>253</v>
      </c>
      <c r="D70" s="10" t="s">
        <v>246</v>
      </c>
      <c r="E70" s="16"/>
      <c r="F70" s="16"/>
      <c r="G70" s="16"/>
      <c r="H70" s="294"/>
      <c r="I70" s="292"/>
      <c r="J70" s="143"/>
      <c r="K70" s="143"/>
      <c r="L70" s="143"/>
      <c r="M70" s="143"/>
      <c r="N70" s="143"/>
      <c r="O70" s="143"/>
      <c r="P70" s="143"/>
      <c r="Q70" s="143"/>
      <c r="R70" s="143"/>
      <c r="S70" s="143"/>
      <c r="T70" s="143"/>
    </row>
    <row r="71" spans="1:20" ht="14.25" x14ac:dyDescent="0.2">
      <c r="A71" s="6"/>
      <c r="B71" s="6"/>
      <c r="C71" s="290"/>
      <c r="D71" s="6" t="s">
        <v>261</v>
      </c>
      <c r="E71" s="6"/>
      <c r="F71" s="6"/>
      <c r="G71" s="588">
        <v>15000</v>
      </c>
      <c r="H71" s="291"/>
      <c r="I71" s="172"/>
    </row>
    <row r="72" spans="1:20" ht="14.25" x14ac:dyDescent="0.2">
      <c r="A72" s="6"/>
      <c r="B72" s="6"/>
      <c r="C72" s="290"/>
      <c r="D72" s="6" t="s">
        <v>373</v>
      </c>
      <c r="E72" s="6"/>
      <c r="F72" s="6"/>
      <c r="G72" s="642">
        <v>0</v>
      </c>
      <c r="H72" s="291"/>
      <c r="I72" s="172"/>
    </row>
    <row r="73" spans="1:20" ht="15" thickBot="1" x14ac:dyDescent="0.25">
      <c r="A73" s="6"/>
      <c r="B73" s="6"/>
      <c r="C73" s="290"/>
      <c r="D73" s="6" t="s">
        <v>374</v>
      </c>
      <c r="E73" s="6"/>
      <c r="F73" s="6"/>
      <c r="G73" s="588">
        <v>50000</v>
      </c>
      <c r="H73" s="291"/>
      <c r="I73" s="172"/>
    </row>
    <row r="74" spans="1:20" ht="15" thickBot="1" x14ac:dyDescent="0.25">
      <c r="A74" s="6"/>
      <c r="B74" s="6"/>
      <c r="C74" s="778"/>
      <c r="D74" s="9" t="s">
        <v>230</v>
      </c>
      <c r="E74" s="6"/>
      <c r="F74" s="6"/>
      <c r="G74" s="6"/>
      <c r="H74" s="347">
        <f>G71+G72+G73</f>
        <v>65000</v>
      </c>
      <c r="I74" s="172"/>
    </row>
    <row r="75" spans="1:20" ht="15" x14ac:dyDescent="0.25">
      <c r="A75" s="6"/>
      <c r="B75" s="15"/>
      <c r="C75" s="148"/>
      <c r="D75" s="985" t="s">
        <v>312</v>
      </c>
      <c r="E75" s="986"/>
      <c r="F75" s="986"/>
      <c r="G75" s="987"/>
      <c r="H75" s="597">
        <f>H50+H56+H61+H67+H74</f>
        <v>3000000</v>
      </c>
      <c r="I75" s="172"/>
    </row>
    <row r="76" spans="1:20" ht="14.25" x14ac:dyDescent="0.2">
      <c r="A76" s="6"/>
      <c r="B76" s="6"/>
      <c r="C76" s="825" t="s">
        <v>503</v>
      </c>
      <c r="D76" s="352"/>
      <c r="E76" s="352"/>
      <c r="F76" s="352"/>
      <c r="G76" s="352"/>
      <c r="H76" s="352"/>
      <c r="I76" s="466"/>
    </row>
    <row r="77" spans="1:20" ht="14.25" x14ac:dyDescent="0.2">
      <c r="A77" s="6"/>
      <c r="B77" s="6"/>
      <c r="C77" s="826" t="s">
        <v>496</v>
      </c>
      <c r="D77" s="149"/>
      <c r="E77" s="149"/>
      <c r="F77" s="149"/>
      <c r="G77" s="149"/>
      <c r="H77" s="149"/>
      <c r="I77" s="467"/>
    </row>
    <row r="78" spans="1:20" ht="14.25" x14ac:dyDescent="0.2">
      <c r="A78" s="6"/>
      <c r="B78" s="6"/>
      <c r="C78" s="825" t="s">
        <v>516</v>
      </c>
      <c r="D78" s="352"/>
      <c r="E78" s="352"/>
      <c r="F78" s="352"/>
      <c r="G78" s="352"/>
      <c r="H78" s="352"/>
      <c r="I78" s="466"/>
    </row>
    <row r="79" spans="1:20" ht="14.25" x14ac:dyDescent="0.2">
      <c r="A79" s="6"/>
      <c r="B79" s="6"/>
      <c r="C79" s="826" t="s">
        <v>501</v>
      </c>
      <c r="D79" s="149"/>
      <c r="E79" s="149"/>
      <c r="F79" s="149"/>
      <c r="G79" s="149"/>
      <c r="H79" s="149"/>
      <c r="I79" s="467"/>
    </row>
    <row r="80" spans="1:20" ht="29.25" customHeight="1" thickBot="1" x14ac:dyDescent="0.3">
      <c r="A80" s="402" t="s">
        <v>251</v>
      </c>
      <c r="B80" s="398" t="s">
        <v>23</v>
      </c>
      <c r="C80" s="824" t="s">
        <v>62</v>
      </c>
      <c r="D80" s="824"/>
      <c r="E80" s="824"/>
      <c r="F80" s="251"/>
      <c r="G80" s="251"/>
      <c r="H80" s="251"/>
      <c r="I80" s="415"/>
    </row>
    <row r="81" spans="1:17" ht="14.25" x14ac:dyDescent="0.2">
      <c r="A81" s="6"/>
      <c r="B81" s="9"/>
      <c r="C81" s="1040" t="s">
        <v>19</v>
      </c>
      <c r="D81" s="1041"/>
      <c r="E81" s="1041"/>
      <c r="F81" s="93">
        <v>5.5E-2</v>
      </c>
      <c r="G81" s="9"/>
      <c r="H81" s="9"/>
      <c r="I81" s="172"/>
    </row>
    <row r="82" spans="1:17" ht="15" thickBot="1" x14ac:dyDescent="0.25">
      <c r="A82" s="6"/>
      <c r="B82" s="9"/>
      <c r="C82" s="996" t="s">
        <v>61</v>
      </c>
      <c r="D82" s="997"/>
      <c r="E82" s="997"/>
      <c r="F82" s="94">
        <v>1.4999999999999999E-2</v>
      </c>
      <c r="G82" s="9"/>
      <c r="H82" s="9"/>
      <c r="I82" s="172"/>
    </row>
    <row r="83" spans="1:17" ht="15" thickBot="1" x14ac:dyDescent="0.25">
      <c r="A83" s="6"/>
      <c r="B83" s="9"/>
      <c r="C83" s="10"/>
      <c r="D83" s="9" t="s">
        <v>20</v>
      </c>
      <c r="E83" s="9"/>
      <c r="F83" s="578">
        <f>F81+F82</f>
        <v>7.0000000000000007E-2</v>
      </c>
      <c r="G83" s="9"/>
      <c r="H83" s="9"/>
      <c r="I83" s="172"/>
    </row>
    <row r="84" spans="1:17" ht="14.25" x14ac:dyDescent="0.2">
      <c r="A84" s="6"/>
      <c r="B84" s="982" t="s">
        <v>211</v>
      </c>
      <c r="C84" s="982"/>
      <c r="D84" s="982"/>
      <c r="E84" s="982"/>
      <c r="F84" s="982"/>
      <c r="G84" s="982"/>
      <c r="H84" s="983"/>
      <c r="I84" s="172"/>
    </row>
    <row r="85" spans="1:17" ht="14.25" x14ac:dyDescent="0.2">
      <c r="A85" s="6"/>
      <c r="B85" s="9"/>
      <c r="C85" s="10"/>
      <c r="D85" s="9"/>
      <c r="E85" s="9"/>
      <c r="F85" s="25"/>
      <c r="G85" s="9"/>
      <c r="H85" s="9"/>
      <c r="I85" s="172"/>
    </row>
    <row r="86" spans="1:17" ht="14.25" x14ac:dyDescent="0.2">
      <c r="A86" s="6"/>
      <c r="B86" s="9"/>
      <c r="C86" s="302" t="s">
        <v>1</v>
      </c>
      <c r="D86" s="9" t="s">
        <v>226</v>
      </c>
      <c r="E86" s="9"/>
      <c r="F86" s="25"/>
      <c r="G86" s="9"/>
      <c r="H86" s="9"/>
      <c r="I86" s="172"/>
    </row>
    <row r="87" spans="1:17" ht="14.25" x14ac:dyDescent="0.2">
      <c r="A87" s="6"/>
      <c r="B87" s="9"/>
      <c r="C87" s="302"/>
      <c r="D87" s="6" t="s">
        <v>257</v>
      </c>
      <c r="E87" s="9"/>
      <c r="F87" s="636">
        <f>G49</f>
        <v>0</v>
      </c>
      <c r="G87" s="303"/>
      <c r="H87" s="9"/>
      <c r="I87" s="172"/>
    </row>
    <row r="88" spans="1:17" ht="15" thickBot="1" x14ac:dyDescent="0.25">
      <c r="A88" s="6"/>
      <c r="B88" s="9"/>
      <c r="C88" s="302"/>
      <c r="D88" s="6" t="s">
        <v>258</v>
      </c>
      <c r="E88" s="9"/>
      <c r="F88" s="636">
        <v>0</v>
      </c>
      <c r="G88" s="303"/>
      <c r="H88" s="304"/>
      <c r="I88" s="172"/>
    </row>
    <row r="89" spans="1:17" ht="15" thickBot="1" x14ac:dyDescent="0.25">
      <c r="A89" s="6"/>
      <c r="B89" s="9"/>
      <c r="C89" s="16"/>
      <c r="D89" s="134" t="s">
        <v>237</v>
      </c>
      <c r="E89" s="9"/>
      <c r="F89" s="305"/>
      <c r="G89" s="329">
        <f>(F87+F88)/2</f>
        <v>0</v>
      </c>
      <c r="H89" s="304"/>
      <c r="I89" s="172"/>
    </row>
    <row r="90" spans="1:17" ht="15" thickBot="1" x14ac:dyDescent="0.25">
      <c r="A90" s="6"/>
      <c r="B90" s="9"/>
      <c r="C90" s="16"/>
      <c r="D90" s="9"/>
      <c r="E90" s="9"/>
      <c r="F90" s="25"/>
      <c r="G90" s="9"/>
      <c r="H90" s="9"/>
      <c r="I90" s="172"/>
    </row>
    <row r="91" spans="1:17" ht="15" x14ac:dyDescent="0.2">
      <c r="A91" s="6"/>
      <c r="B91" s="9"/>
      <c r="C91" s="302" t="s">
        <v>259</v>
      </c>
      <c r="D91" s="9" t="s">
        <v>265</v>
      </c>
      <c r="E91" s="9"/>
      <c r="F91" s="25"/>
      <c r="G91" s="9"/>
      <c r="H91" s="9"/>
      <c r="I91" s="172"/>
      <c r="K91" s="504"/>
      <c r="L91" s="505"/>
      <c r="M91" s="505"/>
      <c r="N91" s="505"/>
      <c r="O91" s="505"/>
      <c r="P91" s="505"/>
      <c r="Q91" s="506"/>
    </row>
    <row r="92" spans="1:17" ht="15" x14ac:dyDescent="0.25">
      <c r="A92" s="6"/>
      <c r="B92" s="9"/>
      <c r="C92" s="302"/>
      <c r="D92" s="74" t="s">
        <v>371</v>
      </c>
      <c r="E92" s="9"/>
      <c r="F92" s="25"/>
      <c r="G92" s="335">
        <f>G53</f>
        <v>50000</v>
      </c>
      <c r="H92" s="9"/>
      <c r="I92" s="172"/>
      <c r="K92" s="988" t="s">
        <v>314</v>
      </c>
      <c r="L92" s="989"/>
      <c r="M92" s="989"/>
      <c r="N92" s="989"/>
      <c r="O92" s="989"/>
      <c r="P92" s="989"/>
      <c r="Q92" s="990"/>
    </row>
    <row r="93" spans="1:17" ht="15.75" thickBot="1" x14ac:dyDescent="0.25">
      <c r="A93" s="6"/>
      <c r="B93" s="9"/>
      <c r="C93" s="326"/>
      <c r="D93" s="6" t="s">
        <v>372</v>
      </c>
      <c r="E93" s="9"/>
      <c r="F93" s="9"/>
      <c r="G93" s="588">
        <v>0</v>
      </c>
      <c r="H93" s="9"/>
      <c r="I93" s="172"/>
      <c r="K93" s="569" t="s">
        <v>438</v>
      </c>
      <c r="L93" s="503"/>
      <c r="M93" s="503"/>
      <c r="N93" s="503"/>
      <c r="O93" s="503"/>
      <c r="P93" s="503"/>
      <c r="Q93" s="507"/>
    </row>
    <row r="94" spans="1:17" ht="16.5" thickBot="1" x14ac:dyDescent="0.3">
      <c r="A94" s="6"/>
      <c r="B94" s="9"/>
      <c r="C94" s="6"/>
      <c r="D94" s="9" t="s">
        <v>245</v>
      </c>
      <c r="E94" s="53"/>
      <c r="F94" s="62"/>
      <c r="G94" s="334"/>
      <c r="H94" s="337">
        <f>G92+G93</f>
        <v>50000</v>
      </c>
      <c r="I94" s="172"/>
      <c r="K94" s="508"/>
      <c r="L94" s="509"/>
      <c r="M94" s="509"/>
      <c r="N94" s="509"/>
      <c r="O94" s="509"/>
      <c r="P94" s="509"/>
      <c r="Q94" s="510"/>
    </row>
    <row r="95" spans="1:17" ht="15" thickBot="1" x14ac:dyDescent="0.25">
      <c r="A95" s="6"/>
      <c r="B95" s="6"/>
      <c r="C95" s="56"/>
      <c r="D95" s="6"/>
      <c r="E95" s="53"/>
      <c r="F95" s="63"/>
      <c r="G95" s="306"/>
      <c r="H95" s="63"/>
      <c r="I95" s="336" t="s">
        <v>64</v>
      </c>
    </row>
    <row r="96" spans="1:17" ht="15" x14ac:dyDescent="0.2">
      <c r="A96" s="6"/>
      <c r="B96" s="6"/>
      <c r="C96" s="302"/>
      <c r="D96" s="23" t="s">
        <v>232</v>
      </c>
      <c r="E96" s="53"/>
      <c r="F96" s="62"/>
      <c r="G96" s="586">
        <f>F83</f>
        <v>7.0000000000000007E-2</v>
      </c>
      <c r="H96" s="317"/>
      <c r="I96" s="71" t="s">
        <v>57</v>
      </c>
    </row>
    <row r="97" spans="1:20" ht="16.5" thickBot="1" x14ac:dyDescent="0.3">
      <c r="A97" s="6"/>
      <c r="B97" s="6"/>
      <c r="C97" s="834" t="s">
        <v>450</v>
      </c>
      <c r="D97" s="439"/>
      <c r="E97" s="439"/>
      <c r="F97" s="27"/>
      <c r="G97" s="327"/>
      <c r="H97" s="451"/>
      <c r="I97" s="587">
        <f>(G89+H94)*F83</f>
        <v>3500.0000000000005</v>
      </c>
    </row>
    <row r="98" spans="1:20" ht="26.25" customHeight="1" thickBot="1" x14ac:dyDescent="0.3">
      <c r="A98" s="402" t="s">
        <v>252</v>
      </c>
      <c r="B98" s="403" t="s">
        <v>23</v>
      </c>
      <c r="C98" s="984" t="s">
        <v>389</v>
      </c>
      <c r="D98" s="984"/>
      <c r="E98" s="984"/>
      <c r="F98" s="984"/>
      <c r="G98" s="984"/>
      <c r="H98" s="984"/>
      <c r="I98" s="494"/>
    </row>
    <row r="99" spans="1:20" x14ac:dyDescent="0.2">
      <c r="A99" s="6"/>
      <c r="B99" s="9"/>
      <c r="C99" s="995" t="s">
        <v>379</v>
      </c>
      <c r="D99" s="995"/>
      <c r="E99" s="995"/>
      <c r="F99" s="995"/>
      <c r="G99" s="995"/>
      <c r="H99" s="995"/>
      <c r="I99" s="495"/>
    </row>
    <row r="100" spans="1:20" ht="14.25" x14ac:dyDescent="0.2">
      <c r="A100" s="6"/>
      <c r="B100" s="9"/>
      <c r="C100" s="16" t="s">
        <v>390</v>
      </c>
      <c r="D100" s="16"/>
      <c r="E100" s="16"/>
      <c r="F100" s="16"/>
      <c r="G100" s="16"/>
      <c r="H100" s="714"/>
      <c r="I100" s="462" t="s">
        <v>74</v>
      </c>
    </row>
    <row r="101" spans="1:20" ht="14.25" x14ac:dyDescent="0.2">
      <c r="A101" s="15"/>
      <c r="B101" s="260"/>
      <c r="C101" s="16" t="s">
        <v>437</v>
      </c>
      <c r="D101" s="16"/>
      <c r="E101" s="16"/>
      <c r="F101" s="16"/>
      <c r="G101" s="16"/>
      <c r="H101" s="714"/>
      <c r="I101" s="345" t="s">
        <v>71</v>
      </c>
    </row>
    <row r="102" spans="1:20" ht="16.5" thickBot="1" x14ac:dyDescent="0.3">
      <c r="A102" s="779"/>
      <c r="B102" s="780"/>
      <c r="C102" s="28"/>
      <c r="D102" s="621">
        <f>H75</f>
        <v>3000000</v>
      </c>
      <c r="E102" s="57" t="s">
        <v>21</v>
      </c>
      <c r="F102" s="58">
        <v>0.1</v>
      </c>
      <c r="G102" s="57" t="s">
        <v>22</v>
      </c>
      <c r="H102" s="622">
        <f>D102*F102</f>
        <v>300000</v>
      </c>
      <c r="I102" s="587">
        <f>H102</f>
        <v>300000</v>
      </c>
    </row>
    <row r="103" spans="1:20" ht="25.5" customHeight="1" x14ac:dyDescent="0.35">
      <c r="A103" s="320" t="s">
        <v>427</v>
      </c>
      <c r="B103" s="137"/>
      <c r="C103" s="137"/>
      <c r="D103" s="137"/>
      <c r="E103" s="137"/>
      <c r="F103" s="137"/>
      <c r="G103" s="137"/>
      <c r="H103" s="137"/>
      <c r="I103" s="338"/>
      <c r="J103" s="245"/>
      <c r="K103" s="245"/>
      <c r="L103" s="245"/>
      <c r="M103" s="245"/>
      <c r="N103" s="245"/>
      <c r="O103" s="245"/>
      <c r="P103" s="245"/>
      <c r="Q103" s="245"/>
      <c r="R103" s="245"/>
      <c r="S103" s="245"/>
      <c r="T103" s="245"/>
    </row>
    <row r="104" spans="1:20" ht="22.5" customHeight="1" x14ac:dyDescent="0.2">
      <c r="A104" s="773"/>
      <c r="B104" s="774"/>
      <c r="C104" s="1051" t="s">
        <v>417</v>
      </c>
      <c r="D104" s="1051"/>
      <c r="E104" s="1051"/>
      <c r="F104" s="1051"/>
      <c r="G104" s="1051"/>
      <c r="H104" s="1051"/>
      <c r="I104" s="1052"/>
      <c r="J104" s="245"/>
      <c r="K104" s="245"/>
      <c r="L104" s="245"/>
      <c r="M104" s="245"/>
      <c r="N104" s="245"/>
      <c r="O104" s="245"/>
      <c r="P104" s="245"/>
      <c r="Q104" s="245"/>
      <c r="R104" s="245"/>
      <c r="S104" s="245"/>
      <c r="T104" s="245"/>
    </row>
    <row r="105" spans="1:20" ht="18.75" thickBot="1" x14ac:dyDescent="0.3">
      <c r="A105" s="749" t="s">
        <v>414</v>
      </c>
      <c r="B105" s="751"/>
      <c r="C105" s="402" t="s">
        <v>298</v>
      </c>
      <c r="D105" s="112"/>
      <c r="E105" s="112"/>
      <c r="F105" s="112"/>
      <c r="G105" s="112"/>
      <c r="H105" s="112"/>
      <c r="I105" s="440"/>
      <c r="J105" s="111"/>
      <c r="K105" s="549" t="s">
        <v>322</v>
      </c>
      <c r="L105" s="111"/>
      <c r="M105" s="111"/>
      <c r="N105" s="241"/>
      <c r="O105" s="551" t="s">
        <v>321</v>
      </c>
      <c r="P105" s="111"/>
      <c r="Q105" s="111"/>
      <c r="R105" s="111"/>
      <c r="S105" s="111"/>
      <c r="T105" s="111"/>
    </row>
    <row r="106" spans="1:20" x14ac:dyDescent="0.2">
      <c r="A106" s="33" t="s">
        <v>39</v>
      </c>
      <c r="B106" s="31" t="s">
        <v>217</v>
      </c>
      <c r="C106" s="31" t="s">
        <v>217</v>
      </c>
      <c r="D106" s="32"/>
      <c r="E106" s="32"/>
      <c r="G106" s="262">
        <v>0</v>
      </c>
      <c r="H106" s="32"/>
      <c r="I106" s="187"/>
      <c r="K106" s="247"/>
      <c r="L106" s="248"/>
      <c r="M106" s="248"/>
      <c r="N106" s="248"/>
      <c r="O106" s="248"/>
      <c r="P106" s="248"/>
      <c r="Q106" s="248"/>
      <c r="R106" s="248"/>
      <c r="S106" s="248"/>
      <c r="T106" s="280"/>
    </row>
    <row r="107" spans="1:20" ht="13.5" thickBot="1" x14ac:dyDescent="0.25">
      <c r="A107" s="36" t="s">
        <v>40</v>
      </c>
      <c r="B107" s="31" t="s">
        <v>213</v>
      </c>
      <c r="C107" s="31" t="s">
        <v>213</v>
      </c>
      <c r="D107" s="31"/>
      <c r="E107" s="31"/>
      <c r="G107" s="243">
        <v>3</v>
      </c>
      <c r="H107" s="32"/>
      <c r="I107" s="187"/>
      <c r="K107" s="250"/>
      <c r="L107" s="111"/>
      <c r="M107" s="111"/>
      <c r="N107" s="111"/>
      <c r="O107" s="111"/>
      <c r="P107" s="111"/>
      <c r="Q107" s="111"/>
      <c r="R107" s="111"/>
      <c r="S107" s="111"/>
      <c r="T107" s="278"/>
    </row>
    <row r="108" spans="1:20" ht="13.5" thickBot="1" x14ac:dyDescent="0.25">
      <c r="A108" s="31"/>
      <c r="B108" s="31"/>
      <c r="D108" s="31"/>
      <c r="E108" s="37"/>
      <c r="F108" s="37" t="s">
        <v>205</v>
      </c>
      <c r="G108" s="38" t="s">
        <v>41</v>
      </c>
      <c r="H108" s="32"/>
      <c r="I108" s="187"/>
      <c r="K108" s="250"/>
      <c r="L108" s="111"/>
      <c r="M108" s="111"/>
      <c r="N108" s="111"/>
      <c r="O108" s="111"/>
      <c r="P108" s="111"/>
      <c r="Q108" s="111"/>
      <c r="R108" s="111"/>
      <c r="S108" s="111"/>
      <c r="T108" s="278"/>
    </row>
    <row r="109" spans="1:20" ht="13.5" thickBot="1" x14ac:dyDescent="0.25">
      <c r="A109" s="31"/>
      <c r="B109" s="31"/>
      <c r="C109" s="246" t="s">
        <v>212</v>
      </c>
      <c r="D109" s="37"/>
      <c r="E109" s="39"/>
      <c r="F109" s="72">
        <f>G106</f>
        <v>0</v>
      </c>
      <c r="G109" s="40" t="s">
        <v>42</v>
      </c>
      <c r="H109" s="32"/>
      <c r="I109" s="187"/>
      <c r="K109" s="250"/>
      <c r="L109" s="111"/>
      <c r="M109" s="111"/>
      <c r="N109" s="111"/>
      <c r="O109" s="111"/>
      <c r="P109" s="111"/>
      <c r="Q109" s="111"/>
      <c r="R109" s="111"/>
      <c r="S109" s="111"/>
      <c r="T109" s="278"/>
    </row>
    <row r="110" spans="1:20" ht="13.5" thickBot="1" x14ac:dyDescent="0.25">
      <c r="A110" s="31"/>
      <c r="B110" s="31" t="s">
        <v>43</v>
      </c>
      <c r="D110" s="41">
        <v>0.75</v>
      </c>
      <c r="E110" s="42"/>
      <c r="F110" s="615">
        <f>F109*D110</f>
        <v>0</v>
      </c>
      <c r="G110" s="594">
        <f>F110*H19</f>
        <v>0</v>
      </c>
      <c r="H110" s="32"/>
      <c r="I110" s="187"/>
      <c r="K110" s="250"/>
      <c r="L110" s="111"/>
      <c r="M110" s="111"/>
      <c r="N110" s="111"/>
      <c r="O110" s="111"/>
      <c r="P110" s="111"/>
      <c r="Q110" s="111"/>
      <c r="R110" s="111"/>
      <c r="S110" s="111"/>
      <c r="T110" s="278"/>
    </row>
    <row r="111" spans="1:20" ht="15" thickBot="1" x14ac:dyDescent="0.25">
      <c r="A111" s="31"/>
      <c r="B111" s="31" t="s">
        <v>44</v>
      </c>
      <c r="D111" s="43">
        <v>0.375</v>
      </c>
      <c r="E111" s="44"/>
      <c r="F111" s="615">
        <f>F109*D111</f>
        <v>0</v>
      </c>
      <c r="G111" s="594">
        <f>F111*H19</f>
        <v>0</v>
      </c>
      <c r="H111" s="32"/>
      <c r="I111" s="418" t="s">
        <v>96</v>
      </c>
      <c r="K111" s="250"/>
      <c r="L111" s="111"/>
      <c r="M111" s="111"/>
      <c r="N111" s="111"/>
      <c r="O111" s="111"/>
      <c r="P111" s="111"/>
      <c r="Q111" s="111"/>
      <c r="R111" s="111"/>
      <c r="S111" s="111"/>
      <c r="T111" s="278"/>
    </row>
    <row r="112" spans="1:20" ht="14.25" x14ac:dyDescent="0.2">
      <c r="A112" s="31"/>
      <c r="B112" s="31" t="s">
        <v>45</v>
      </c>
      <c r="D112" s="43">
        <v>0.125</v>
      </c>
      <c r="E112" s="44"/>
      <c r="F112" s="615">
        <f>F109*D112</f>
        <v>0</v>
      </c>
      <c r="G112" s="594">
        <f>F112*H19</f>
        <v>0</v>
      </c>
      <c r="H112" s="32"/>
      <c r="I112" s="419" t="s">
        <v>42</v>
      </c>
      <c r="K112" s="250"/>
      <c r="L112" s="111"/>
      <c r="M112" s="111"/>
      <c r="N112" s="111"/>
      <c r="O112" s="111"/>
      <c r="P112" s="111"/>
      <c r="Q112" s="111"/>
      <c r="R112" s="111"/>
      <c r="S112" s="111"/>
      <c r="T112" s="278"/>
    </row>
    <row r="113" spans="1:20" ht="16.5" thickBot="1" x14ac:dyDescent="0.3">
      <c r="A113" s="138"/>
      <c r="B113" s="138"/>
      <c r="C113" s="112"/>
      <c r="D113" s="1053" t="s">
        <v>197</v>
      </c>
      <c r="E113" s="1053"/>
      <c r="F113" s="1053"/>
      <c r="G113" s="1053"/>
      <c r="H113" s="256" t="s">
        <v>22</v>
      </c>
      <c r="I113" s="595">
        <f>SUM(G110:G112)</f>
        <v>0</v>
      </c>
      <c r="K113" s="279"/>
      <c r="L113" s="112"/>
      <c r="M113" s="112"/>
      <c r="N113" s="112"/>
      <c r="O113" s="112"/>
      <c r="P113" s="112"/>
      <c r="Q113" s="112"/>
      <c r="R113" s="112"/>
      <c r="S113" s="112"/>
      <c r="T113" s="277"/>
    </row>
    <row r="114" spans="1:20" x14ac:dyDescent="0.2">
      <c r="A114" s="33" t="s">
        <v>39</v>
      </c>
      <c r="B114" s="31" t="s">
        <v>218</v>
      </c>
      <c r="C114" s="31" t="s">
        <v>218</v>
      </c>
      <c r="D114" s="32"/>
      <c r="E114" s="32"/>
      <c r="G114" s="262">
        <v>2755000</v>
      </c>
      <c r="H114" s="34"/>
      <c r="I114" s="187"/>
      <c r="K114" s="247"/>
      <c r="L114" s="248"/>
      <c r="M114" s="248"/>
      <c r="N114" s="248"/>
      <c r="O114" s="248"/>
      <c r="P114" s="248"/>
      <c r="Q114" s="248"/>
      <c r="R114" s="248"/>
      <c r="S114" s="248"/>
      <c r="T114" s="280"/>
    </row>
    <row r="115" spans="1:20" ht="13.5" thickBot="1" x14ac:dyDescent="0.25">
      <c r="A115" s="36" t="s">
        <v>40</v>
      </c>
      <c r="B115" s="31" t="s">
        <v>213</v>
      </c>
      <c r="C115" s="31" t="s">
        <v>213</v>
      </c>
      <c r="D115" s="31"/>
      <c r="E115" s="31"/>
      <c r="G115" s="242">
        <v>5</v>
      </c>
      <c r="I115" s="187"/>
      <c r="K115" s="281"/>
      <c r="L115" s="111"/>
      <c r="M115" s="111"/>
      <c r="N115" s="111"/>
      <c r="O115" s="111"/>
      <c r="P115" s="111"/>
      <c r="Q115" s="111"/>
      <c r="R115" s="111"/>
      <c r="S115" s="111"/>
      <c r="T115" s="278"/>
    </row>
    <row r="116" spans="1:20" ht="13.5" thickBot="1" x14ac:dyDescent="0.25">
      <c r="A116" s="31"/>
      <c r="B116" s="31"/>
      <c r="D116" s="31"/>
      <c r="E116" s="37"/>
      <c r="F116" s="37" t="s">
        <v>205</v>
      </c>
      <c r="G116" s="38" t="s">
        <v>41</v>
      </c>
      <c r="I116" s="188"/>
      <c r="K116" s="561" t="s">
        <v>343</v>
      </c>
      <c r="L116" s="111"/>
      <c r="M116" s="111"/>
      <c r="N116" s="111"/>
      <c r="O116" s="111"/>
      <c r="P116" s="111"/>
      <c r="Q116" s="111"/>
      <c r="R116" s="111"/>
      <c r="S116" s="111"/>
      <c r="T116" s="278"/>
    </row>
    <row r="117" spans="1:20" ht="13.5" thickBot="1" x14ac:dyDescent="0.25">
      <c r="A117" s="31"/>
      <c r="B117" s="31"/>
      <c r="C117" s="246" t="s">
        <v>202</v>
      </c>
      <c r="D117" s="37"/>
      <c r="E117" s="39"/>
      <c r="F117" s="72">
        <f>G114</f>
        <v>2755000</v>
      </c>
      <c r="G117" s="40" t="s">
        <v>42</v>
      </c>
      <c r="I117" s="188"/>
      <c r="K117" s="561"/>
      <c r="L117" s="111"/>
      <c r="M117" s="111"/>
      <c r="N117" s="111"/>
      <c r="O117" s="111"/>
      <c r="P117" s="111"/>
      <c r="Q117" s="111"/>
      <c r="R117" s="111"/>
      <c r="S117" s="111"/>
      <c r="T117" s="278"/>
    </row>
    <row r="118" spans="1:20" ht="13.5" thickBot="1" x14ac:dyDescent="0.25">
      <c r="A118" s="31"/>
      <c r="B118" s="31" t="s">
        <v>43</v>
      </c>
      <c r="D118" s="41">
        <v>0.85</v>
      </c>
      <c r="E118" s="42"/>
      <c r="F118" s="614">
        <f>F117*D118</f>
        <v>2341750</v>
      </c>
      <c r="G118" s="594">
        <f>F118*H19</f>
        <v>40493.540999999997</v>
      </c>
      <c r="I118" s="188"/>
      <c r="K118" s="561"/>
      <c r="L118" s="111"/>
      <c r="M118" s="111"/>
      <c r="N118" s="111"/>
      <c r="O118" s="111"/>
      <c r="P118" s="111"/>
      <c r="Q118" s="111"/>
      <c r="R118" s="111"/>
      <c r="S118" s="111"/>
      <c r="T118" s="278"/>
    </row>
    <row r="119" spans="1:20" ht="13.5" thickBot="1" x14ac:dyDescent="0.25">
      <c r="A119" s="31"/>
      <c r="B119" s="31" t="s">
        <v>44</v>
      </c>
      <c r="D119" s="43">
        <v>0.59499999999999997</v>
      </c>
      <c r="E119" s="44"/>
      <c r="F119" s="614">
        <f>F117*D119</f>
        <v>1639225</v>
      </c>
      <c r="G119" s="594">
        <f>F119*H19</f>
        <v>28345.478699999996</v>
      </c>
      <c r="I119" s="188"/>
      <c r="K119" s="556"/>
      <c r="L119" s="111"/>
      <c r="M119" s="111"/>
      <c r="N119" s="111"/>
      <c r="O119" s="111"/>
      <c r="P119" s="111"/>
      <c r="Q119" s="111"/>
      <c r="R119" s="111"/>
      <c r="S119" s="111"/>
      <c r="T119" s="278"/>
    </row>
    <row r="120" spans="1:20" ht="13.5" thickBot="1" x14ac:dyDescent="0.25">
      <c r="A120" s="31"/>
      <c r="B120" s="31" t="s">
        <v>45</v>
      </c>
      <c r="D120" s="43">
        <v>0.41649999999999998</v>
      </c>
      <c r="E120" s="44"/>
      <c r="F120" s="614">
        <f>F117*D120</f>
        <v>1147457.5</v>
      </c>
      <c r="G120" s="594">
        <f>F120*H19</f>
        <v>19841.835089999997</v>
      </c>
      <c r="I120" s="188"/>
      <c r="K120" s="250"/>
      <c r="L120" s="111"/>
      <c r="M120" s="111"/>
      <c r="N120" s="111"/>
      <c r="O120" s="111"/>
      <c r="P120" s="111"/>
      <c r="Q120" s="111"/>
      <c r="R120" s="111"/>
      <c r="S120" s="111"/>
      <c r="T120" s="278"/>
    </row>
    <row r="121" spans="1:20" ht="15" thickBot="1" x14ac:dyDescent="0.25">
      <c r="A121" s="31"/>
      <c r="B121" s="31" t="s">
        <v>46</v>
      </c>
      <c r="D121" s="43">
        <v>0.24990000000000001</v>
      </c>
      <c r="E121" s="44"/>
      <c r="F121" s="614">
        <f>F117*D121</f>
        <v>688474.5</v>
      </c>
      <c r="G121" s="594">
        <f>F121*H19</f>
        <v>11905.101053999999</v>
      </c>
      <c r="I121" s="418" t="s">
        <v>76</v>
      </c>
      <c r="K121" s="250"/>
      <c r="L121" s="111"/>
      <c r="M121" s="111"/>
      <c r="N121" s="111"/>
      <c r="O121" s="111"/>
      <c r="P121" s="111"/>
      <c r="Q121" s="111"/>
      <c r="R121" s="111"/>
      <c r="S121" s="111"/>
      <c r="T121" s="278"/>
    </row>
    <row r="122" spans="1:20" ht="14.25" x14ac:dyDescent="0.2">
      <c r="A122" s="31"/>
      <c r="B122" s="31" t="s">
        <v>47</v>
      </c>
      <c r="D122" s="43">
        <v>8.3299999999999999E-2</v>
      </c>
      <c r="E122" s="44"/>
      <c r="F122" s="614">
        <f>F117*D122</f>
        <v>229491.5</v>
      </c>
      <c r="G122" s="594">
        <f>F122*H19</f>
        <v>3968.3670179999995</v>
      </c>
      <c r="I122" s="419" t="s">
        <v>42</v>
      </c>
      <c r="K122" s="250"/>
      <c r="L122" s="111"/>
      <c r="M122" s="111"/>
      <c r="N122" s="111"/>
      <c r="O122" s="111"/>
      <c r="P122" s="111"/>
      <c r="Q122" s="111"/>
      <c r="R122" s="111"/>
      <c r="S122" s="111"/>
      <c r="T122" s="278"/>
    </row>
    <row r="123" spans="1:20" ht="16.5" thickBot="1" x14ac:dyDescent="0.3">
      <c r="A123" s="138"/>
      <c r="B123" s="138"/>
      <c r="C123" s="112"/>
      <c r="D123" s="1053" t="s">
        <v>48</v>
      </c>
      <c r="E123" s="1053"/>
      <c r="F123" s="1053"/>
      <c r="G123" s="1053"/>
      <c r="H123" s="256" t="s">
        <v>22</v>
      </c>
      <c r="I123" s="587">
        <f>SUM(G118:G122)</f>
        <v>104554.32286199999</v>
      </c>
      <c r="K123" s="279"/>
      <c r="L123" s="112"/>
      <c r="M123" s="112"/>
      <c r="N123" s="112"/>
      <c r="O123" s="112"/>
      <c r="P123" s="112"/>
      <c r="Q123" s="112"/>
      <c r="R123" s="112"/>
      <c r="S123" s="112"/>
      <c r="T123" s="277"/>
    </row>
    <row r="124" spans="1:20" x14ac:dyDescent="0.2">
      <c r="A124" s="33" t="s">
        <v>39</v>
      </c>
      <c r="B124" s="31" t="s">
        <v>219</v>
      </c>
      <c r="C124" s="31" t="s">
        <v>219</v>
      </c>
      <c r="D124" s="32"/>
      <c r="E124" s="32"/>
      <c r="G124" s="262">
        <v>0</v>
      </c>
      <c r="H124" s="34"/>
      <c r="I124" s="187"/>
      <c r="K124" s="250"/>
      <c r="L124" s="111"/>
      <c r="M124" s="111"/>
      <c r="N124" s="111"/>
      <c r="O124" s="111"/>
      <c r="P124" s="111"/>
      <c r="Q124" s="111"/>
      <c r="R124" s="111"/>
      <c r="S124" s="111"/>
      <c r="T124" s="278"/>
    </row>
    <row r="125" spans="1:20" ht="13.5" thickBot="1" x14ac:dyDescent="0.25">
      <c r="A125" s="36" t="s">
        <v>40</v>
      </c>
      <c r="B125" s="31" t="s">
        <v>213</v>
      </c>
      <c r="C125" s="31" t="s">
        <v>213</v>
      </c>
      <c r="D125" s="31"/>
      <c r="E125" s="31"/>
      <c r="G125" s="242">
        <v>7</v>
      </c>
      <c r="I125" s="187"/>
      <c r="K125" s="561" t="s">
        <v>415</v>
      </c>
      <c r="L125" s="111"/>
      <c r="M125" s="111"/>
      <c r="N125" s="111"/>
      <c r="O125" s="111"/>
      <c r="P125" s="111"/>
      <c r="Q125" s="111"/>
      <c r="R125" s="111"/>
      <c r="S125" s="111"/>
      <c r="T125" s="278"/>
    </row>
    <row r="126" spans="1:20" ht="13.5" thickBot="1" x14ac:dyDescent="0.25">
      <c r="A126" s="31"/>
      <c r="B126" s="31"/>
      <c r="D126" s="31"/>
      <c r="E126" s="37"/>
      <c r="F126" s="37" t="s">
        <v>205</v>
      </c>
      <c r="G126" s="38" t="s">
        <v>41</v>
      </c>
      <c r="I126" s="188"/>
      <c r="K126" s="250" t="s">
        <v>354</v>
      </c>
      <c r="L126" s="111"/>
      <c r="M126" s="111"/>
      <c r="N126" s="111"/>
      <c r="O126" s="111"/>
      <c r="P126" s="111"/>
      <c r="Q126" s="111"/>
      <c r="R126" s="111"/>
      <c r="S126" s="111"/>
      <c r="T126" s="278"/>
    </row>
    <row r="127" spans="1:20" ht="13.5" thickBot="1" x14ac:dyDescent="0.25">
      <c r="A127" s="31"/>
      <c r="B127" s="31"/>
      <c r="C127" s="246" t="s">
        <v>203</v>
      </c>
      <c r="D127" s="37"/>
      <c r="E127" s="37"/>
      <c r="F127" s="72">
        <f>G124</f>
        <v>0</v>
      </c>
      <c r="G127" s="40" t="s">
        <v>42</v>
      </c>
      <c r="I127" s="188"/>
      <c r="K127" s="250"/>
      <c r="L127" s="111"/>
      <c r="M127" s="111"/>
      <c r="N127" s="111"/>
      <c r="O127" s="111"/>
      <c r="P127" s="111"/>
      <c r="Q127" s="111"/>
      <c r="R127" s="111"/>
      <c r="S127" s="111"/>
      <c r="T127" s="278"/>
    </row>
    <row r="128" spans="1:20" ht="13.5" thickBot="1" x14ac:dyDescent="0.25">
      <c r="A128" s="31"/>
      <c r="B128" s="31" t="s">
        <v>43</v>
      </c>
      <c r="D128" s="41">
        <v>0.89290000000000003</v>
      </c>
      <c r="E128" s="42"/>
      <c r="F128" s="543">
        <f>F127*D128</f>
        <v>0</v>
      </c>
      <c r="G128" s="539">
        <f>F128*H19</f>
        <v>0</v>
      </c>
      <c r="I128" s="188"/>
      <c r="K128" s="250"/>
      <c r="L128" s="111"/>
      <c r="M128" s="111"/>
      <c r="N128" s="111"/>
      <c r="O128" s="111"/>
      <c r="P128" s="111"/>
      <c r="Q128" s="111"/>
      <c r="R128" s="111"/>
      <c r="S128" s="111"/>
      <c r="T128" s="278"/>
    </row>
    <row r="129" spans="1:20" ht="13.5" thickBot="1" x14ac:dyDescent="0.25">
      <c r="A129" s="31"/>
      <c r="B129" s="31" t="s">
        <v>44</v>
      </c>
      <c r="D129" s="43">
        <v>0.7016</v>
      </c>
      <c r="E129" s="44"/>
      <c r="F129" s="543">
        <f>F127*D129</f>
        <v>0</v>
      </c>
      <c r="G129" s="539">
        <f>F129*H19</f>
        <v>0</v>
      </c>
      <c r="I129" s="188"/>
      <c r="K129" s="250"/>
      <c r="L129" s="111"/>
      <c r="M129" s="111"/>
      <c r="N129" s="111"/>
      <c r="O129" s="111"/>
      <c r="P129" s="111"/>
      <c r="Q129" s="111"/>
      <c r="R129" s="111"/>
      <c r="S129" s="111"/>
      <c r="T129" s="278"/>
    </row>
    <row r="130" spans="1:20" ht="13.5" thickBot="1" x14ac:dyDescent="0.25">
      <c r="A130" s="31"/>
      <c r="B130" s="31" t="s">
        <v>45</v>
      </c>
      <c r="D130" s="43">
        <v>0.55130000000000001</v>
      </c>
      <c r="E130" s="44"/>
      <c r="F130" s="543">
        <f>F127*D130</f>
        <v>0</v>
      </c>
      <c r="G130" s="539">
        <f>F130*H19</f>
        <v>0</v>
      </c>
      <c r="I130" s="188"/>
      <c r="K130" s="250"/>
      <c r="L130" s="111"/>
      <c r="M130" s="111"/>
      <c r="N130" s="111"/>
      <c r="O130" s="111"/>
      <c r="P130" s="111"/>
      <c r="Q130" s="111"/>
      <c r="R130" s="111"/>
      <c r="S130" s="111"/>
      <c r="T130" s="278"/>
    </row>
    <row r="131" spans="1:20" ht="13.5" thickBot="1" x14ac:dyDescent="0.25">
      <c r="A131" s="31"/>
      <c r="B131" s="31" t="s">
        <v>46</v>
      </c>
      <c r="D131" s="43">
        <v>0.42880000000000001</v>
      </c>
      <c r="E131" s="44"/>
      <c r="F131" s="543">
        <f>F127*D131</f>
        <v>0</v>
      </c>
      <c r="G131" s="539">
        <f>F131*H19</f>
        <v>0</v>
      </c>
      <c r="I131" s="188"/>
      <c r="K131" s="250"/>
      <c r="L131" s="111"/>
      <c r="M131" s="111"/>
      <c r="N131" s="111"/>
      <c r="O131" s="111"/>
      <c r="P131" s="111"/>
      <c r="Q131" s="111"/>
      <c r="R131" s="111"/>
      <c r="S131" s="111"/>
      <c r="T131" s="278"/>
    </row>
    <row r="132" spans="1:20" ht="13.5" thickBot="1" x14ac:dyDescent="0.25">
      <c r="A132" s="31"/>
      <c r="B132" s="31" t="s">
        <v>47</v>
      </c>
      <c r="D132" s="43">
        <v>0.30630000000000002</v>
      </c>
      <c r="E132" s="44"/>
      <c r="F132" s="543">
        <f>F127*D132</f>
        <v>0</v>
      </c>
      <c r="G132" s="539">
        <f>F132*H19</f>
        <v>0</v>
      </c>
      <c r="I132" s="188"/>
      <c r="K132" s="250"/>
      <c r="L132" s="111"/>
      <c r="M132" s="111"/>
      <c r="N132" s="111"/>
      <c r="O132" s="111"/>
      <c r="P132" s="111"/>
      <c r="Q132" s="111"/>
      <c r="R132" s="111"/>
      <c r="S132" s="111"/>
      <c r="T132" s="278"/>
    </row>
    <row r="133" spans="1:20" ht="15" thickBot="1" x14ac:dyDescent="0.25">
      <c r="A133" s="31"/>
      <c r="B133" s="31" t="s">
        <v>49</v>
      </c>
      <c r="D133" s="43">
        <v>0.18379999999999999</v>
      </c>
      <c r="E133" s="44"/>
      <c r="F133" s="543">
        <f>F127*D133</f>
        <v>0</v>
      </c>
      <c r="G133" s="539">
        <f>F133*H19</f>
        <v>0</v>
      </c>
      <c r="I133" s="418" t="s">
        <v>77</v>
      </c>
      <c r="K133" s="250"/>
      <c r="L133" s="111"/>
      <c r="M133" s="111"/>
      <c r="N133" s="111"/>
      <c r="O133" s="111"/>
      <c r="P133" s="111"/>
      <c r="Q133" s="111"/>
      <c r="R133" s="111"/>
      <c r="S133" s="111"/>
      <c r="T133" s="278"/>
    </row>
    <row r="134" spans="1:20" ht="15" thickBot="1" x14ac:dyDescent="0.25">
      <c r="A134" s="31"/>
      <c r="B134" s="31" t="s">
        <v>50</v>
      </c>
      <c r="D134" s="43">
        <v>6.13E-2</v>
      </c>
      <c r="E134" s="44"/>
      <c r="F134" s="543">
        <f>F127*D134</f>
        <v>0</v>
      </c>
      <c r="G134" s="539">
        <f>F134*H19</f>
        <v>0</v>
      </c>
      <c r="I134" s="419" t="s">
        <v>42</v>
      </c>
      <c r="K134" s="250"/>
      <c r="L134" s="111"/>
      <c r="M134" s="111"/>
      <c r="N134" s="111"/>
      <c r="O134" s="111"/>
      <c r="P134" s="111"/>
      <c r="Q134" s="111"/>
      <c r="R134" s="111"/>
      <c r="S134" s="111"/>
      <c r="T134" s="278"/>
    </row>
    <row r="135" spans="1:20" ht="16.5" thickBot="1" x14ac:dyDescent="0.3">
      <c r="A135" s="138"/>
      <c r="B135" s="138"/>
      <c r="C135" s="112"/>
      <c r="D135" s="1054" t="s">
        <v>51</v>
      </c>
      <c r="E135" s="1054"/>
      <c r="F135" s="1054"/>
      <c r="G135" s="1054"/>
      <c r="H135" s="256" t="s">
        <v>22</v>
      </c>
      <c r="I135" s="587">
        <f>SUM(G128:G134)</f>
        <v>0</v>
      </c>
      <c r="K135" s="752"/>
      <c r="L135" s="112"/>
      <c r="M135" s="112"/>
      <c r="N135" s="753"/>
      <c r="O135" s="112"/>
      <c r="P135" s="112"/>
      <c r="Q135" s="112"/>
      <c r="R135" s="112"/>
      <c r="S135" s="112"/>
      <c r="T135" s="277"/>
    </row>
    <row r="136" spans="1:20" x14ac:dyDescent="0.2">
      <c r="A136" s="36" t="s">
        <v>39</v>
      </c>
      <c r="B136" s="31" t="s">
        <v>220</v>
      </c>
      <c r="C136" s="31" t="s">
        <v>220</v>
      </c>
      <c r="D136" s="31"/>
      <c r="E136" s="31"/>
      <c r="G136" s="262">
        <v>0</v>
      </c>
      <c r="H136" s="34"/>
      <c r="I136" s="187"/>
      <c r="K136" s="247"/>
      <c r="L136" s="248"/>
      <c r="M136" s="248"/>
      <c r="N136" s="248"/>
      <c r="O136" s="248"/>
      <c r="P136" s="248"/>
      <c r="Q136" s="248"/>
      <c r="R136" s="248"/>
      <c r="S136" s="248"/>
      <c r="T136" s="280"/>
    </row>
    <row r="137" spans="1:20" ht="13.5" thickBot="1" x14ac:dyDescent="0.25">
      <c r="A137" s="36" t="s">
        <v>40</v>
      </c>
      <c r="B137" s="31" t="s">
        <v>213</v>
      </c>
      <c r="C137" s="31" t="s">
        <v>213</v>
      </c>
      <c r="D137" s="31"/>
      <c r="E137" s="31"/>
      <c r="G137" s="242">
        <v>10</v>
      </c>
      <c r="I137" s="187"/>
      <c r="K137" s="250"/>
      <c r="L137" s="111"/>
      <c r="M137" s="111"/>
      <c r="N137" s="111"/>
      <c r="O137" s="111"/>
      <c r="P137" s="111"/>
      <c r="Q137" s="111"/>
      <c r="R137" s="111"/>
      <c r="S137" s="111"/>
      <c r="T137" s="278"/>
    </row>
    <row r="138" spans="1:20" ht="13.5" thickBot="1" x14ac:dyDescent="0.25">
      <c r="A138" s="31"/>
      <c r="B138" s="31"/>
      <c r="D138" s="31"/>
      <c r="E138" s="37"/>
      <c r="F138" s="37" t="s">
        <v>205</v>
      </c>
      <c r="G138" s="38" t="s">
        <v>41</v>
      </c>
      <c r="I138" s="188"/>
      <c r="K138" s="250"/>
      <c r="L138" s="111"/>
      <c r="M138" s="111"/>
      <c r="N138" s="111"/>
      <c r="O138" s="111"/>
      <c r="P138" s="111"/>
      <c r="Q138" s="111"/>
      <c r="R138" s="111"/>
      <c r="S138" s="111"/>
      <c r="T138" s="278"/>
    </row>
    <row r="139" spans="1:20" ht="13.5" thickBot="1" x14ac:dyDescent="0.25">
      <c r="A139" s="31"/>
      <c r="B139" s="31"/>
      <c r="C139" s="246" t="s">
        <v>204</v>
      </c>
      <c r="D139" s="37"/>
      <c r="E139" s="37"/>
      <c r="F139" s="72">
        <f>G136</f>
        <v>0</v>
      </c>
      <c r="G139" s="40" t="s">
        <v>42</v>
      </c>
      <c r="I139" s="188"/>
      <c r="K139" s="250"/>
      <c r="L139" s="111"/>
      <c r="M139" s="111"/>
      <c r="N139" s="111"/>
      <c r="O139" s="111"/>
      <c r="P139" s="111"/>
      <c r="Q139" s="111"/>
      <c r="R139" s="111"/>
      <c r="S139" s="111"/>
      <c r="T139" s="278"/>
    </row>
    <row r="140" spans="1:20" ht="13.5" thickBot="1" x14ac:dyDescent="0.25">
      <c r="A140" s="31"/>
      <c r="B140" s="31" t="s">
        <v>43</v>
      </c>
      <c r="D140" s="41">
        <v>0.92500000000000004</v>
      </c>
      <c r="E140" s="42"/>
      <c r="F140" s="543">
        <f>F139*D140</f>
        <v>0</v>
      </c>
      <c r="G140" s="539">
        <f>F140*H19</f>
        <v>0</v>
      </c>
      <c r="I140" s="188"/>
      <c r="K140" s="250"/>
      <c r="L140" s="111"/>
      <c r="M140" s="111"/>
      <c r="N140" s="111"/>
      <c r="O140" s="111"/>
      <c r="P140" s="111"/>
      <c r="Q140" s="111"/>
      <c r="R140" s="111"/>
      <c r="S140" s="111"/>
      <c r="T140" s="278"/>
    </row>
    <row r="141" spans="1:20" ht="13.5" thickBot="1" x14ac:dyDescent="0.25">
      <c r="A141" s="31"/>
      <c r="B141" s="31" t="s">
        <v>44</v>
      </c>
      <c r="D141" s="43">
        <v>0.78620000000000001</v>
      </c>
      <c r="E141" s="44"/>
      <c r="F141" s="543">
        <f>F139*D141</f>
        <v>0</v>
      </c>
      <c r="G141" s="539">
        <f>F141*H19</f>
        <v>0</v>
      </c>
      <c r="I141" s="188"/>
      <c r="K141" s="250"/>
      <c r="L141" s="111"/>
      <c r="M141" s="111"/>
      <c r="N141" s="111"/>
      <c r="O141" s="111"/>
      <c r="P141" s="111"/>
      <c r="Q141" s="111"/>
      <c r="R141" s="111"/>
      <c r="S141" s="111"/>
      <c r="T141" s="278"/>
    </row>
    <row r="142" spans="1:20" ht="13.5" thickBot="1" x14ac:dyDescent="0.25">
      <c r="A142" s="31"/>
      <c r="B142" s="31" t="s">
        <v>45</v>
      </c>
      <c r="D142" s="43">
        <v>0.66830000000000001</v>
      </c>
      <c r="E142" s="44"/>
      <c r="F142" s="543">
        <f>F139*D142</f>
        <v>0</v>
      </c>
      <c r="G142" s="539">
        <f>F142*H19</f>
        <v>0</v>
      </c>
      <c r="I142" s="188"/>
      <c r="K142" s="250"/>
      <c r="L142" s="111"/>
      <c r="M142" s="111"/>
      <c r="N142" s="111"/>
      <c r="O142" s="111"/>
      <c r="P142" s="111"/>
      <c r="Q142" s="111"/>
      <c r="R142" s="111"/>
      <c r="S142" s="111"/>
      <c r="T142" s="278"/>
    </row>
    <row r="143" spans="1:20" ht="13.5" thickBot="1" x14ac:dyDescent="0.25">
      <c r="A143" s="31"/>
      <c r="B143" s="31" t="s">
        <v>46</v>
      </c>
      <c r="D143" s="43">
        <v>0.56810000000000005</v>
      </c>
      <c r="E143" s="44"/>
      <c r="F143" s="543">
        <f>F139*D143</f>
        <v>0</v>
      </c>
      <c r="G143" s="539">
        <f>F143*H19</f>
        <v>0</v>
      </c>
      <c r="I143" s="188"/>
      <c r="K143" s="250"/>
      <c r="L143" s="111"/>
      <c r="M143" s="111"/>
      <c r="N143" s="111"/>
      <c r="O143" s="111"/>
      <c r="P143" s="111"/>
      <c r="Q143" s="111"/>
      <c r="R143" s="111"/>
      <c r="S143" s="111"/>
      <c r="T143" s="278"/>
    </row>
    <row r="144" spans="1:20" ht="13.5" thickBot="1" x14ac:dyDescent="0.25">
      <c r="A144" s="31"/>
      <c r="B144" s="31" t="s">
        <v>47</v>
      </c>
      <c r="D144" s="43">
        <v>0.48070000000000002</v>
      </c>
      <c r="E144" s="44"/>
      <c r="F144" s="543">
        <f>F139*D144</f>
        <v>0</v>
      </c>
      <c r="G144" s="539">
        <f>F144*H19</f>
        <v>0</v>
      </c>
      <c r="I144" s="188"/>
      <c r="K144" s="250"/>
      <c r="L144" s="111"/>
      <c r="M144" s="111"/>
      <c r="N144" s="111"/>
      <c r="O144" s="111"/>
      <c r="P144" s="111"/>
      <c r="Q144" s="111"/>
      <c r="R144" s="111"/>
      <c r="S144" s="111"/>
      <c r="T144" s="278"/>
    </row>
    <row r="145" spans="1:20" ht="13.5" thickBot="1" x14ac:dyDescent="0.25">
      <c r="A145" s="31"/>
      <c r="B145" s="31" t="s">
        <v>49</v>
      </c>
      <c r="D145" s="43">
        <v>0.39329999999999998</v>
      </c>
      <c r="E145" s="44"/>
      <c r="F145" s="543">
        <f>F139*D145</f>
        <v>0</v>
      </c>
      <c r="G145" s="539">
        <f>F145*H19</f>
        <v>0</v>
      </c>
      <c r="I145" s="188"/>
      <c r="K145" s="250"/>
      <c r="L145" s="111"/>
      <c r="M145" s="111"/>
      <c r="N145" s="111"/>
      <c r="O145" s="111"/>
      <c r="P145" s="111"/>
      <c r="Q145" s="111"/>
      <c r="R145" s="111"/>
      <c r="S145" s="111"/>
      <c r="T145" s="278"/>
    </row>
    <row r="146" spans="1:20" ht="13.5" thickBot="1" x14ac:dyDescent="0.25">
      <c r="A146" s="31"/>
      <c r="B146" s="31" t="s">
        <v>50</v>
      </c>
      <c r="D146" s="43">
        <v>0.30590000000000001</v>
      </c>
      <c r="E146" s="44"/>
      <c r="F146" s="543">
        <f>F139*D146</f>
        <v>0</v>
      </c>
      <c r="G146" s="539">
        <f>F146*H19</f>
        <v>0</v>
      </c>
      <c r="I146" s="188"/>
      <c r="K146" s="250"/>
      <c r="L146" s="111"/>
      <c r="M146" s="111"/>
      <c r="N146" s="111"/>
      <c r="O146" s="111"/>
      <c r="P146" s="111"/>
      <c r="Q146" s="111"/>
      <c r="R146" s="111"/>
      <c r="S146" s="111"/>
      <c r="T146" s="278"/>
    </row>
    <row r="147" spans="1:20" ht="13.5" thickBot="1" x14ac:dyDescent="0.25">
      <c r="A147" s="31"/>
      <c r="B147" s="31" t="s">
        <v>52</v>
      </c>
      <c r="D147" s="43">
        <v>0.2185</v>
      </c>
      <c r="E147" s="44"/>
      <c r="F147" s="543">
        <f>F139*D147</f>
        <v>0</v>
      </c>
      <c r="G147" s="539">
        <f>F147*H19</f>
        <v>0</v>
      </c>
      <c r="I147" s="188"/>
      <c r="K147" s="250"/>
      <c r="L147" s="111"/>
      <c r="M147" s="111"/>
      <c r="N147" s="111"/>
      <c r="O147" s="111"/>
      <c r="P147" s="111"/>
      <c r="Q147" s="111"/>
      <c r="R147" s="111"/>
      <c r="S147" s="111"/>
      <c r="T147" s="278"/>
    </row>
    <row r="148" spans="1:20" ht="15" thickBot="1" x14ac:dyDescent="0.25">
      <c r="A148" s="31"/>
      <c r="B148" s="31" t="s">
        <v>53</v>
      </c>
      <c r="D148" s="43">
        <v>0.13109999999999999</v>
      </c>
      <c r="E148" s="44"/>
      <c r="F148" s="543">
        <f>F139*D148</f>
        <v>0</v>
      </c>
      <c r="G148" s="539">
        <f>F148*H19</f>
        <v>0</v>
      </c>
      <c r="I148" s="418" t="s">
        <v>78</v>
      </c>
      <c r="K148" s="250"/>
      <c r="L148" s="111"/>
      <c r="M148" s="111"/>
      <c r="N148" s="111"/>
      <c r="O148" s="111"/>
      <c r="P148" s="111"/>
      <c r="Q148" s="111"/>
      <c r="R148" s="111"/>
      <c r="S148" s="111"/>
      <c r="T148" s="278"/>
    </row>
    <row r="149" spans="1:20" ht="15" thickBot="1" x14ac:dyDescent="0.25">
      <c r="A149" s="31"/>
      <c r="B149" s="31" t="s">
        <v>54</v>
      </c>
      <c r="D149" s="51">
        <v>4.3700000000000003E-2</v>
      </c>
      <c r="E149" s="52"/>
      <c r="F149" s="543">
        <f>F139*D149</f>
        <v>0</v>
      </c>
      <c r="G149" s="539">
        <f>F149*H19</f>
        <v>0</v>
      </c>
      <c r="I149" s="419" t="s">
        <v>42</v>
      </c>
      <c r="K149" s="250"/>
      <c r="L149" s="111"/>
      <c r="M149" s="111"/>
      <c r="N149" s="111"/>
      <c r="O149" s="111"/>
      <c r="P149" s="111"/>
      <c r="Q149" s="111"/>
      <c r="R149" s="111"/>
      <c r="S149" s="111"/>
      <c r="T149" s="278"/>
    </row>
    <row r="150" spans="1:20" ht="16.5" thickBot="1" x14ac:dyDescent="0.3">
      <c r="A150" s="138"/>
      <c r="B150" s="138"/>
      <c r="C150" s="112"/>
      <c r="D150" s="1054" t="s">
        <v>55</v>
      </c>
      <c r="E150" s="1054"/>
      <c r="F150" s="1054"/>
      <c r="G150" s="1054"/>
      <c r="H150" s="256" t="s">
        <v>22</v>
      </c>
      <c r="I150" s="587">
        <f>SUM(G140:G149)</f>
        <v>0</v>
      </c>
      <c r="K150" s="279"/>
      <c r="L150" s="112"/>
      <c r="M150" s="112"/>
      <c r="N150" s="112"/>
      <c r="O150" s="112"/>
      <c r="P150" s="112"/>
      <c r="Q150" s="112"/>
      <c r="R150" s="112"/>
      <c r="S150" s="112"/>
      <c r="T150" s="277"/>
    </row>
    <row r="151" spans="1:20" ht="18.75" thickBot="1" x14ac:dyDescent="0.3">
      <c r="A151" s="31"/>
      <c r="B151" s="31"/>
      <c r="D151" s="484"/>
      <c r="E151" s="754" t="s">
        <v>416</v>
      </c>
      <c r="G151" s="755"/>
      <c r="H151" s="481"/>
      <c r="I151" s="756">
        <f>I113+I123+I135+I150</f>
        <v>104554.32286199999</v>
      </c>
      <c r="K151" s="563" t="s">
        <v>324</v>
      </c>
      <c r="Q151" s="241" t="s">
        <v>215</v>
      </c>
    </row>
    <row r="152" spans="1:20" ht="15.75" thickBot="1" x14ac:dyDescent="0.3">
      <c r="A152" s="6"/>
      <c r="B152" s="174"/>
      <c r="C152" s="669"/>
      <c r="D152" s="176"/>
      <c r="E152" s="177"/>
      <c r="F152" s="178"/>
      <c r="G152" s="177"/>
      <c r="H152" s="177"/>
      <c r="I152" s="951"/>
    </row>
    <row r="153" spans="1:20" ht="24.6" customHeight="1" thickBot="1" x14ac:dyDescent="0.35">
      <c r="A153" s="6"/>
      <c r="B153" s="167"/>
      <c r="C153" s="979" t="s">
        <v>317</v>
      </c>
      <c r="D153" s="980"/>
      <c r="E153" s="980"/>
      <c r="F153" s="980"/>
      <c r="G153" s="980"/>
      <c r="H153" s="981"/>
      <c r="I153" s="583">
        <f>I32+I97+I102+I151</f>
        <v>905834.49919049244</v>
      </c>
    </row>
    <row r="154" spans="1:20" ht="18" x14ac:dyDescent="0.25">
      <c r="A154" s="315"/>
      <c r="B154" s="311" t="s">
        <v>233</v>
      </c>
      <c r="C154" s="943" t="s">
        <v>509</v>
      </c>
      <c r="D154" s="735"/>
      <c r="E154" s="735"/>
      <c r="F154" s="735"/>
      <c r="G154" s="735"/>
      <c r="H154" s="735"/>
      <c r="I154" s="736"/>
    </row>
    <row r="155" spans="1:20" ht="15" customHeight="1" x14ac:dyDescent="0.25">
      <c r="A155" s="361"/>
      <c r="B155" s="310" t="s">
        <v>235</v>
      </c>
      <c r="C155" s="835" t="s">
        <v>510</v>
      </c>
      <c r="D155" s="310"/>
      <c r="E155" s="310"/>
      <c r="F155" s="310"/>
      <c r="G155" s="310"/>
      <c r="H155" s="310"/>
      <c r="I155" s="671"/>
      <c r="J155" s="312"/>
      <c r="K155" s="312"/>
      <c r="L155" s="312"/>
      <c r="M155" s="312"/>
      <c r="N155" s="312"/>
      <c r="O155" s="312"/>
      <c r="P155" s="312"/>
      <c r="Q155" s="312"/>
      <c r="R155" s="312"/>
      <c r="S155" s="312"/>
      <c r="T155" s="312"/>
    </row>
    <row r="156" spans="1:20" ht="15" customHeight="1" x14ac:dyDescent="0.25">
      <c r="A156" s="361"/>
      <c r="B156" s="310"/>
      <c r="C156" s="835" t="s">
        <v>481</v>
      </c>
      <c r="D156" s="310"/>
      <c r="E156" s="310"/>
      <c r="F156" s="310"/>
      <c r="G156" s="310"/>
      <c r="H156" s="310"/>
      <c r="I156" s="671"/>
      <c r="J156" s="312"/>
      <c r="K156" s="312"/>
      <c r="L156" s="312"/>
      <c r="M156" s="312"/>
      <c r="N156" s="312"/>
      <c r="O156" s="312"/>
      <c r="P156" s="312"/>
      <c r="Q156" s="312"/>
      <c r="R156" s="312"/>
      <c r="S156" s="312"/>
      <c r="T156" s="312"/>
    </row>
    <row r="157" spans="1:20" ht="15" customHeight="1" x14ac:dyDescent="0.25">
      <c r="A157" s="361"/>
      <c r="B157" s="310"/>
      <c r="C157" s="835" t="s">
        <v>482</v>
      </c>
      <c r="D157" s="310"/>
      <c r="E157" s="310"/>
      <c r="F157" s="310"/>
      <c r="G157" s="310"/>
      <c r="H157" s="310"/>
      <c r="I157" s="671"/>
      <c r="J157" s="312"/>
      <c r="K157" s="312"/>
      <c r="L157" s="312"/>
      <c r="M157" s="312"/>
      <c r="N157" s="312"/>
      <c r="O157" s="312"/>
      <c r="P157" s="312"/>
      <c r="Q157" s="312"/>
      <c r="R157" s="312"/>
      <c r="S157" s="312"/>
      <c r="T157" s="312"/>
    </row>
    <row r="158" spans="1:20" ht="15" customHeight="1" x14ac:dyDescent="0.25">
      <c r="A158" s="361"/>
      <c r="B158" s="310" t="s">
        <v>234</v>
      </c>
      <c r="C158" s="835" t="s">
        <v>483</v>
      </c>
      <c r="D158" s="310"/>
      <c r="E158" s="310"/>
      <c r="F158" s="310"/>
      <c r="G158" s="310"/>
      <c r="H158" s="310"/>
      <c r="I158" s="671"/>
      <c r="J158" s="312"/>
      <c r="K158" s="312"/>
      <c r="L158" s="312"/>
      <c r="M158" s="312"/>
      <c r="N158" s="312"/>
      <c r="O158" s="312"/>
      <c r="P158" s="312"/>
      <c r="Q158" s="312"/>
      <c r="R158" s="312"/>
      <c r="S158" s="312"/>
      <c r="T158" s="312"/>
    </row>
    <row r="159" spans="1:20" ht="15" customHeight="1" x14ac:dyDescent="0.25">
      <c r="A159" s="361"/>
      <c r="B159" s="310"/>
      <c r="C159" s="835" t="s">
        <v>484</v>
      </c>
      <c r="D159" s="310"/>
      <c r="E159" s="310"/>
      <c r="F159" s="310"/>
      <c r="G159" s="310"/>
      <c r="H159" s="310"/>
      <c r="I159" s="671"/>
      <c r="J159" s="312"/>
      <c r="K159" s="312"/>
      <c r="L159" s="312"/>
      <c r="M159" s="312"/>
      <c r="N159" s="312"/>
      <c r="O159" s="312"/>
      <c r="P159" s="312"/>
      <c r="Q159" s="312"/>
      <c r="R159" s="312"/>
      <c r="S159" s="312"/>
      <c r="T159" s="312"/>
    </row>
    <row r="160" spans="1:20" x14ac:dyDescent="0.2">
      <c r="A160" s="674"/>
      <c r="B160" s="992" t="s">
        <v>276</v>
      </c>
      <c r="C160" s="993"/>
      <c r="D160" s="993"/>
      <c r="E160" s="993"/>
      <c r="F160" s="993"/>
      <c r="G160" s="993"/>
      <c r="H160" s="993"/>
      <c r="I160" s="994"/>
      <c r="J160" s="312"/>
      <c r="K160" s="312"/>
      <c r="L160" s="312"/>
      <c r="M160" s="312"/>
      <c r="N160" s="312"/>
      <c r="O160" s="312"/>
      <c r="P160" s="312"/>
      <c r="Q160" s="312"/>
      <c r="R160" s="312"/>
      <c r="S160" s="312"/>
      <c r="T160" s="312"/>
    </row>
    <row r="161" spans="1:20" x14ac:dyDescent="0.2">
      <c r="A161" s="674"/>
      <c r="B161" s="972" t="s">
        <v>277</v>
      </c>
      <c r="C161" s="973"/>
      <c r="D161" s="973"/>
      <c r="E161" s="973"/>
      <c r="F161" s="973"/>
      <c r="G161" s="973"/>
      <c r="H161" s="973"/>
      <c r="I161" s="974"/>
      <c r="J161" s="312"/>
      <c r="K161" s="312"/>
      <c r="L161" s="312"/>
      <c r="M161" s="312"/>
      <c r="N161" s="312"/>
      <c r="O161" s="312"/>
      <c r="P161" s="312"/>
      <c r="Q161" s="312"/>
      <c r="R161" s="312"/>
      <c r="S161" s="312"/>
      <c r="T161" s="312"/>
    </row>
    <row r="162" spans="1:20" x14ac:dyDescent="0.2">
      <c r="A162" s="674"/>
      <c r="B162" s="975" t="s">
        <v>278</v>
      </c>
      <c r="C162" s="976"/>
      <c r="D162" s="976"/>
      <c r="E162" s="976"/>
      <c r="F162" s="976"/>
      <c r="G162" s="976"/>
      <c r="H162" s="976"/>
      <c r="I162" s="977"/>
      <c r="J162" s="312"/>
      <c r="K162" s="312"/>
      <c r="L162" s="312"/>
      <c r="M162" s="312"/>
      <c r="N162" s="312"/>
      <c r="O162" s="312"/>
      <c r="P162" s="312"/>
      <c r="Q162" s="312"/>
      <c r="R162" s="312"/>
      <c r="S162" s="312"/>
      <c r="T162" s="312"/>
    </row>
  </sheetData>
  <mergeCells count="36">
    <mergeCell ref="B161:I161"/>
    <mergeCell ref="B162:I162"/>
    <mergeCell ref="C104:I104"/>
    <mergeCell ref="D113:G113"/>
    <mergeCell ref="D123:G123"/>
    <mergeCell ref="D135:G135"/>
    <mergeCell ref="D150:G150"/>
    <mergeCell ref="C153:H153"/>
    <mergeCell ref="B160:I160"/>
    <mergeCell ref="C81:E81"/>
    <mergeCell ref="K23:P23"/>
    <mergeCell ref="C82:E82"/>
    <mergeCell ref="B84:H84"/>
    <mergeCell ref="C99:H99"/>
    <mergeCell ref="K92:Q92"/>
    <mergeCell ref="C98:H98"/>
    <mergeCell ref="C46:G46"/>
    <mergeCell ref="D75:G75"/>
    <mergeCell ref="B44:F44"/>
    <mergeCell ref="C19:G19"/>
    <mergeCell ref="B33:H33"/>
    <mergeCell ref="B34:H34"/>
    <mergeCell ref="C41:D41"/>
    <mergeCell ref="B42:G42"/>
    <mergeCell ref="C18:G18"/>
    <mergeCell ref="D2:H2"/>
    <mergeCell ref="D3:H3"/>
    <mergeCell ref="D4:H4"/>
    <mergeCell ref="E5:G5"/>
    <mergeCell ref="E6:G6"/>
    <mergeCell ref="B11:H11"/>
    <mergeCell ref="C15:G15"/>
    <mergeCell ref="C16:D16"/>
    <mergeCell ref="F16:G16"/>
    <mergeCell ref="C17:D17"/>
    <mergeCell ref="F17:G17"/>
  </mergeCells>
  <dataValidations disablePrompts="1" count="1">
    <dataValidation type="list" allowBlank="1" showInputMessage="1" showErrorMessage="1" sqref="G137 G115 G125">
      <formula1>"0,5,7,10"</formula1>
    </dataValidation>
  </dataValidations>
  <hyperlinks>
    <hyperlink ref="C84:H84" r:id="rId1" display="* Current Local Sales &amp; Use Tax Rates can be found at http://www.revenue.ne.gov/question/sales.htm"/>
    <hyperlink ref="K93" r:id="rId2" display="http://www.revenue.state.ne.us/question/exempt_sales_chart.html"/>
    <hyperlink ref="Q151" r:id="rId3"/>
    <hyperlink ref="O105" r:id="rId4"/>
    <hyperlink ref="C20:H20" r:id="rId5" display="http://www.revenue.nebraska.gov/PAD/research/valuation/avg_rates/avgrate2014.pdf"/>
  </hyperlinks>
  <printOptions horizontalCentered="1"/>
  <pageMargins left="0.37" right="0.25" top="1" bottom="0.75" header="1" footer="0.72"/>
  <pageSetup scale="72" fitToHeight="0" orientation="portrait" verticalDpi="599" r:id="rId6"/>
  <rowBreaks count="2" manualBreakCount="2">
    <brk id="42" max="8" man="1"/>
    <brk id="102" max="8"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68"/>
  <sheetViews>
    <sheetView topLeftCell="A19" workbookViewId="0">
      <selection activeCell="B43" sqref="B43:G43"/>
    </sheetView>
  </sheetViews>
  <sheetFormatPr defaultRowHeight="12.75" x14ac:dyDescent="0.2"/>
  <cols>
    <col min="1" max="1" width="3.7109375" customWidth="1"/>
    <col min="2" max="2" width="3" hidden="1" customWidth="1"/>
    <col min="3" max="3" width="8.7109375" customWidth="1"/>
    <col min="4" max="4" width="16" customWidth="1"/>
    <col min="5" max="5" width="14.42578125" customWidth="1"/>
    <col min="6" max="6" width="34" customWidth="1"/>
    <col min="7" max="7" width="23.5703125" customWidth="1"/>
    <col min="8" max="8" width="20.85546875" customWidth="1"/>
    <col min="9" max="9" width="23.42578125" customWidth="1"/>
    <col min="16" max="16" width="12.140625" customWidth="1"/>
    <col min="17" max="17" width="5" customWidth="1"/>
    <col min="20" max="20" width="21.140625" customWidth="1"/>
  </cols>
  <sheetData>
    <row r="1" spans="1:9" ht="77.25" customHeight="1" thickBot="1" x14ac:dyDescent="0.3">
      <c r="I1" s="8"/>
    </row>
    <row r="2" spans="1:9" ht="20.25" x14ac:dyDescent="0.3">
      <c r="D2" s="1004" t="s">
        <v>34</v>
      </c>
      <c r="E2" s="1005"/>
      <c r="F2" s="1005"/>
      <c r="G2" s="1005"/>
      <c r="H2" s="1006"/>
      <c r="I2" s="8"/>
    </row>
    <row r="3" spans="1:9" ht="18.75" thickBot="1" x14ac:dyDescent="0.3">
      <c r="D3" s="1029" t="s">
        <v>525</v>
      </c>
      <c r="E3" s="1030"/>
      <c r="F3" s="1030"/>
      <c r="G3" s="1030"/>
      <c r="H3" s="1031"/>
      <c r="I3" s="8"/>
    </row>
    <row r="4" spans="1:9" ht="21.75" customHeight="1" thickBot="1" x14ac:dyDescent="0.3">
      <c r="A4" s="1"/>
      <c r="B4" s="30"/>
      <c r="C4" s="30"/>
      <c r="D4" s="1032" t="s">
        <v>33</v>
      </c>
      <c r="E4" s="1032"/>
      <c r="F4" s="1032"/>
      <c r="G4" s="1032"/>
      <c r="H4" s="1032"/>
      <c r="I4" s="30"/>
    </row>
    <row r="5" spans="1:9" ht="16.5" customHeight="1" x14ac:dyDescent="0.25">
      <c r="A5" s="1"/>
      <c r="B5" s="2"/>
      <c r="C5" s="3"/>
      <c r="D5" s="4"/>
      <c r="E5" s="1008" t="s">
        <v>63</v>
      </c>
      <c r="F5" s="1009"/>
      <c r="G5" s="1010"/>
      <c r="H5" s="5"/>
      <c r="I5" s="8"/>
    </row>
    <row r="6" spans="1:9" ht="16.5" customHeight="1" thickBot="1" x14ac:dyDescent="0.3">
      <c r="A6" s="1"/>
      <c r="B6" s="2"/>
      <c r="C6" s="3"/>
      <c r="D6" s="4"/>
      <c r="E6" s="1011">
        <v>42370</v>
      </c>
      <c r="F6" s="1012"/>
      <c r="G6" s="1013"/>
      <c r="H6" s="5"/>
      <c r="I6" s="8"/>
    </row>
    <row r="7" spans="1:9" ht="9.75" customHeight="1" x14ac:dyDescent="0.25">
      <c r="A7" s="1"/>
      <c r="B7" s="2"/>
      <c r="C7" s="3"/>
      <c r="D7" s="4"/>
      <c r="E7" s="183"/>
      <c r="F7" s="183"/>
      <c r="G7" s="183"/>
      <c r="H7" s="5"/>
      <c r="I7" s="8"/>
    </row>
    <row r="8" spans="1:9" ht="15" customHeight="1" x14ac:dyDescent="0.25">
      <c r="A8" s="684" t="s">
        <v>492</v>
      </c>
      <c r="B8" s="680"/>
      <c r="C8" s="680"/>
      <c r="D8" s="680"/>
      <c r="E8" s="680"/>
      <c r="F8" s="680"/>
      <c r="G8" s="680"/>
      <c r="H8" s="680"/>
      <c r="I8" s="681"/>
    </row>
    <row r="9" spans="1:9" ht="15" customHeight="1" x14ac:dyDescent="0.25">
      <c r="A9" s="685" t="s">
        <v>493</v>
      </c>
      <c r="B9" s="682"/>
      <c r="C9" s="682"/>
      <c r="D9" s="682"/>
      <c r="E9" s="682"/>
      <c r="F9" s="682"/>
      <c r="G9" s="682"/>
      <c r="H9" s="682"/>
      <c r="I9" s="683"/>
    </row>
    <row r="10" spans="1:9" ht="9" customHeight="1" x14ac:dyDescent="0.25">
      <c r="A10" s="691"/>
      <c r="B10" s="692"/>
      <c r="C10" s="692"/>
      <c r="D10" s="692"/>
      <c r="E10" s="692"/>
      <c r="F10" s="692"/>
      <c r="G10" s="692"/>
      <c r="H10" s="692"/>
      <c r="I10" s="692"/>
    </row>
    <row r="11" spans="1:9" ht="15" customHeight="1" x14ac:dyDescent="0.25">
      <c r="A11" s="691"/>
      <c r="B11" s="978" t="s">
        <v>207</v>
      </c>
      <c r="C11" s="978"/>
      <c r="D11" s="978"/>
      <c r="E11" s="978"/>
      <c r="F11" s="978"/>
      <c r="G11" s="978"/>
      <c r="H11" s="1000"/>
      <c r="I11" s="692"/>
    </row>
    <row r="12" spans="1:9" ht="15" customHeight="1" x14ac:dyDescent="0.25">
      <c r="A12" s="10" t="s">
        <v>0</v>
      </c>
      <c r="B12" s="60"/>
      <c r="C12" s="10" t="s">
        <v>367</v>
      </c>
      <c r="D12" s="60"/>
      <c r="E12" s="60"/>
      <c r="F12" s="60"/>
      <c r="G12" s="60"/>
      <c r="H12" s="665"/>
    </row>
    <row r="13" spans="1:9" ht="9" customHeight="1" thickBot="1" x14ac:dyDescent="0.25">
      <c r="A13" s="6"/>
      <c r="B13" s="6"/>
      <c r="C13" s="6"/>
      <c r="D13" s="6"/>
      <c r="E13" s="6"/>
      <c r="F13" s="6"/>
      <c r="G13" s="6"/>
      <c r="H13" s="6"/>
    </row>
    <row r="14" spans="1:9" ht="18" customHeight="1" thickBot="1" x14ac:dyDescent="0.25">
      <c r="A14" s="6"/>
      <c r="B14" s="10" t="s">
        <v>1</v>
      </c>
      <c r="C14" s="932" t="s">
        <v>2</v>
      </c>
      <c r="D14" s="933"/>
      <c r="E14" s="933"/>
      <c r="F14" s="12"/>
      <c r="G14" s="12"/>
      <c r="H14" s="934"/>
      <c r="I14" s="350"/>
    </row>
    <row r="15" spans="1:9" ht="15" x14ac:dyDescent="0.25">
      <c r="A15" s="6"/>
      <c r="B15" s="6"/>
      <c r="C15" s="1028" t="s">
        <v>214</v>
      </c>
      <c r="D15" s="1025"/>
      <c r="E15" s="1025"/>
      <c r="F15" s="1025"/>
      <c r="G15" s="1025"/>
      <c r="H15" s="935">
        <v>30</v>
      </c>
      <c r="I15" s="845" t="s">
        <v>301</v>
      </c>
    </row>
    <row r="16" spans="1:9" ht="15" x14ac:dyDescent="0.25">
      <c r="A16" s="6"/>
      <c r="B16" s="6"/>
      <c r="C16" s="1028" t="s">
        <v>59</v>
      </c>
      <c r="D16" s="1025"/>
      <c r="E16" s="74"/>
      <c r="F16" s="1025"/>
      <c r="G16" s="1025"/>
      <c r="H16" s="83">
        <v>67000</v>
      </c>
      <c r="I16" s="845" t="s">
        <v>70</v>
      </c>
    </row>
    <row r="17" spans="1:20" ht="15.75" thickBot="1" x14ac:dyDescent="0.3">
      <c r="A17" s="6"/>
      <c r="B17" s="6"/>
      <c r="C17" s="1028" t="s">
        <v>75</v>
      </c>
      <c r="D17" s="1025"/>
      <c r="E17" s="75"/>
      <c r="F17" s="1025"/>
      <c r="G17" s="1025"/>
      <c r="H17" s="810">
        <f>H16*H15</f>
        <v>2010000</v>
      </c>
      <c r="I17" s="846" t="s">
        <v>69</v>
      </c>
    </row>
    <row r="18" spans="1:20" ht="14.25" x14ac:dyDescent="0.2">
      <c r="A18" s="6"/>
      <c r="B18" s="6"/>
      <c r="C18" s="1028" t="s">
        <v>65</v>
      </c>
      <c r="D18" s="1025"/>
      <c r="E18" s="1025"/>
      <c r="F18" s="1025"/>
      <c r="G18" s="1025"/>
      <c r="H18" s="918">
        <v>0.03</v>
      </c>
      <c r="I18" s="877"/>
      <c r="K18" s="260"/>
      <c r="L18" s="111"/>
      <c r="M18" s="111"/>
      <c r="N18" s="111"/>
      <c r="O18" s="111"/>
      <c r="P18" s="111"/>
    </row>
    <row r="19" spans="1:20" ht="14.25" x14ac:dyDescent="0.2">
      <c r="B19" s="6"/>
      <c r="C19" s="1028" t="s">
        <v>209</v>
      </c>
      <c r="D19" s="1025"/>
      <c r="E19" s="1025"/>
      <c r="F19" s="1025"/>
      <c r="G19" s="1025"/>
      <c r="H19" s="919">
        <v>1.7291999999999998E-2</v>
      </c>
      <c r="I19" s="878"/>
      <c r="J19" s="7"/>
      <c r="K19" s="241"/>
      <c r="L19" s="286"/>
      <c r="M19" s="286"/>
      <c r="N19" s="286"/>
      <c r="O19" s="286"/>
      <c r="P19" s="286"/>
      <c r="Q19" s="7"/>
      <c r="R19" s="7"/>
      <c r="S19" s="7"/>
      <c r="T19" s="7"/>
    </row>
    <row r="20" spans="1:20" ht="15" thickBot="1" x14ac:dyDescent="0.25">
      <c r="B20" s="6"/>
      <c r="C20" s="1065" t="s">
        <v>441</v>
      </c>
      <c r="D20" s="1066"/>
      <c r="E20" s="1066"/>
      <c r="F20" s="1066"/>
      <c r="G20" s="1066"/>
      <c r="H20" s="1067"/>
      <c r="I20" s="878"/>
      <c r="J20" s="7"/>
      <c r="K20" s="7"/>
      <c r="L20" s="7"/>
      <c r="M20" s="7"/>
      <c r="N20" s="7"/>
      <c r="O20" s="7"/>
      <c r="P20" s="7"/>
      <c r="Q20" s="7"/>
      <c r="R20" s="7"/>
      <c r="S20" s="7"/>
      <c r="T20" s="7"/>
    </row>
    <row r="21" spans="1:20" ht="15" customHeight="1" x14ac:dyDescent="0.2">
      <c r="B21" s="65"/>
      <c r="C21" s="840" t="s">
        <v>442</v>
      </c>
      <c r="D21" s="847"/>
      <c r="E21" s="841"/>
      <c r="F21" s="841"/>
      <c r="G21" s="841"/>
      <c r="H21" s="848"/>
      <c r="I21" s="164"/>
    </row>
    <row r="22" spans="1:20" ht="14.25" x14ac:dyDescent="0.2">
      <c r="B22" s="65"/>
      <c r="C22" s="836" t="s">
        <v>439</v>
      </c>
      <c r="D22" s="789"/>
      <c r="E22" s="789"/>
      <c r="F22" s="789"/>
      <c r="G22" s="789"/>
      <c r="H22" s="789"/>
      <c r="I22" s="164"/>
    </row>
    <row r="23" spans="1:20" ht="14.25" x14ac:dyDescent="0.2">
      <c r="B23" s="65"/>
      <c r="C23" s="786" t="s">
        <v>433</v>
      </c>
      <c r="D23" s="787"/>
      <c r="E23" s="787"/>
      <c r="F23" s="787"/>
      <c r="G23" s="787"/>
      <c r="H23" s="787"/>
      <c r="I23" s="164"/>
    </row>
    <row r="24" spans="1:20" ht="15" thickBot="1" x14ac:dyDescent="0.25">
      <c r="A24" s="7"/>
      <c r="B24" s="7"/>
      <c r="C24" s="1069"/>
      <c r="D24" s="1069"/>
      <c r="E24" s="1069"/>
      <c r="F24" s="1069"/>
      <c r="G24" s="1069"/>
      <c r="H24" s="1070"/>
      <c r="I24" s="165"/>
    </row>
    <row r="25" spans="1:20" ht="15.75" thickBot="1" x14ac:dyDescent="0.3">
      <c r="A25" s="6"/>
      <c r="B25" s="6"/>
      <c r="C25" s="15"/>
      <c r="D25" s="17" t="s">
        <v>3</v>
      </c>
      <c r="E25" s="17" t="s">
        <v>4</v>
      </c>
      <c r="F25" s="17" t="s">
        <v>10</v>
      </c>
      <c r="G25" s="17" t="s">
        <v>73</v>
      </c>
      <c r="H25" s="18" t="s">
        <v>18</v>
      </c>
      <c r="I25" s="164"/>
    </row>
    <row r="26" spans="1:20" ht="15" thickBot="1" x14ac:dyDescent="0.25">
      <c r="A26" s="6"/>
      <c r="B26" s="6"/>
      <c r="C26" s="19" t="s">
        <v>24</v>
      </c>
      <c r="D26" s="84">
        <f>H15</f>
        <v>30</v>
      </c>
      <c r="E26" s="79">
        <f>H17</f>
        <v>2010000</v>
      </c>
      <c r="F26" s="624">
        <f>E26/D26/2080</f>
        <v>32.21153846153846</v>
      </c>
      <c r="G26" s="87">
        <v>0.06</v>
      </c>
      <c r="H26" s="527">
        <f>E26*G26</f>
        <v>120600</v>
      </c>
      <c r="I26" s="164"/>
    </row>
    <row r="27" spans="1:20" ht="15" thickBot="1" x14ac:dyDescent="0.25">
      <c r="A27" s="6"/>
      <c r="B27" s="6"/>
      <c r="C27" s="19" t="s">
        <v>25</v>
      </c>
      <c r="D27" s="85">
        <v>30</v>
      </c>
      <c r="E27" s="80">
        <f>(E26*(1+H18))+((D27-D26)*$H$16)</f>
        <v>2070300</v>
      </c>
      <c r="F27" s="625">
        <f t="shared" ref="F27:F32" si="0">E27/D27/2080</f>
        <v>33.177884615384613</v>
      </c>
      <c r="G27" s="87">
        <v>0.06</v>
      </c>
      <c r="H27" s="528">
        <f t="shared" ref="H27:H32" si="1">E27*G27</f>
        <v>124218</v>
      </c>
      <c r="I27" s="164"/>
    </row>
    <row r="28" spans="1:20" ht="15" thickBot="1" x14ac:dyDescent="0.25">
      <c r="A28" s="6"/>
      <c r="B28" s="6"/>
      <c r="C28" s="19" t="s">
        <v>26</v>
      </c>
      <c r="D28" s="85">
        <v>30</v>
      </c>
      <c r="E28" s="80">
        <f>(E27*(1+H18))+((D28-D27)*$H$16)</f>
        <v>2132409</v>
      </c>
      <c r="F28" s="625">
        <f t="shared" si="0"/>
        <v>34.173221153846157</v>
      </c>
      <c r="G28" s="87">
        <v>0.06</v>
      </c>
      <c r="H28" s="528">
        <f t="shared" si="1"/>
        <v>127944.54</v>
      </c>
      <c r="I28" s="164"/>
    </row>
    <row r="29" spans="1:20" ht="15" thickBot="1" x14ac:dyDescent="0.25">
      <c r="A29" s="6"/>
      <c r="B29" s="6"/>
      <c r="C29" s="19" t="s">
        <v>27</v>
      </c>
      <c r="D29" s="85">
        <v>30</v>
      </c>
      <c r="E29" s="80">
        <f>(E28*(1+H18))+((D29-D28)*$H$16)</f>
        <v>2196381.27</v>
      </c>
      <c r="F29" s="625">
        <f t="shared" si="0"/>
        <v>35.198417788461541</v>
      </c>
      <c r="G29" s="87">
        <v>0.06</v>
      </c>
      <c r="H29" s="528">
        <f t="shared" si="1"/>
        <v>131782.8762</v>
      </c>
      <c r="I29" s="164"/>
    </row>
    <row r="30" spans="1:20" ht="15" thickBot="1" x14ac:dyDescent="0.25">
      <c r="A30" s="6"/>
      <c r="B30" s="6"/>
      <c r="C30" s="19" t="s">
        <v>28</v>
      </c>
      <c r="D30" s="85">
        <v>30</v>
      </c>
      <c r="E30" s="80">
        <f>(E29*(1+H18))+((D30-D29)*$H$16)</f>
        <v>2262272.7080999999</v>
      </c>
      <c r="F30" s="625">
        <f t="shared" si="0"/>
        <v>36.254370322115385</v>
      </c>
      <c r="G30" s="87">
        <v>0.06</v>
      </c>
      <c r="H30" s="528">
        <f t="shared" si="1"/>
        <v>135736.362486</v>
      </c>
      <c r="I30" s="438"/>
    </row>
    <row r="31" spans="1:20" ht="15.75" thickBot="1" x14ac:dyDescent="0.3">
      <c r="A31" s="6"/>
      <c r="B31" s="6"/>
      <c r="C31" s="19" t="s">
        <v>29</v>
      </c>
      <c r="D31" s="86">
        <v>30</v>
      </c>
      <c r="E31" s="81">
        <f>(E30*(1+H18))+((D31-D30)*$H$16)</f>
        <v>2330140.889343</v>
      </c>
      <c r="F31" s="626">
        <f t="shared" si="0"/>
        <v>37.342001431778847</v>
      </c>
      <c r="G31" s="87">
        <v>0.06</v>
      </c>
      <c r="H31" s="598">
        <f t="shared" si="1"/>
        <v>139808.45336058</v>
      </c>
      <c r="I31" s="367" t="s">
        <v>66</v>
      </c>
    </row>
    <row r="32" spans="1:20" ht="15.75" thickBot="1" x14ac:dyDescent="0.3">
      <c r="A32" s="6"/>
      <c r="B32" s="6"/>
      <c r="C32" s="19" t="s">
        <v>30</v>
      </c>
      <c r="D32" s="368">
        <v>30</v>
      </c>
      <c r="E32" s="369">
        <f>(E31*(1+H18))+((D32-D31)*$H$16)</f>
        <v>2400045.11602329</v>
      </c>
      <c r="F32" s="627">
        <f t="shared" si="0"/>
        <v>38.462261474732209</v>
      </c>
      <c r="G32" s="87">
        <v>0.06</v>
      </c>
      <c r="H32" s="530">
        <f t="shared" si="1"/>
        <v>144002.7069613974</v>
      </c>
      <c r="I32" s="343" t="s">
        <v>71</v>
      </c>
    </row>
    <row r="33" spans="1:20" ht="16.5" thickTop="1" thickBot="1" x14ac:dyDescent="0.3">
      <c r="A33" s="6"/>
      <c r="B33" s="6"/>
      <c r="C33" s="10" t="s">
        <v>5</v>
      </c>
      <c r="D33" s="6"/>
      <c r="E33" s="565">
        <f>SUM(E26:E32)</f>
        <v>15401548.98346629</v>
      </c>
      <c r="F33" s="21"/>
      <c r="G33" s="364"/>
      <c r="H33" s="76" t="s">
        <v>208</v>
      </c>
      <c r="I33" s="611">
        <f>SUM(H26:H32)</f>
        <v>924092.93900797749</v>
      </c>
    </row>
    <row r="34" spans="1:20" ht="21.75" customHeight="1" thickBot="1" x14ac:dyDescent="0.3">
      <c r="A34" s="6"/>
      <c r="B34" s="1003" t="s">
        <v>376</v>
      </c>
      <c r="C34" s="1003"/>
      <c r="D34" s="1003"/>
      <c r="E34" s="1003"/>
      <c r="F34" s="1003"/>
      <c r="G34" s="1003"/>
      <c r="H34" s="1003"/>
      <c r="I34" s="171"/>
    </row>
    <row r="35" spans="1:20" ht="15.6" customHeight="1" x14ac:dyDescent="0.25">
      <c r="A35" s="15"/>
      <c r="B35" s="1046" t="s">
        <v>451</v>
      </c>
      <c r="C35" s="1047"/>
      <c r="D35" s="1047"/>
      <c r="E35" s="1047"/>
      <c r="F35" s="1047"/>
      <c r="G35" s="1047"/>
      <c r="H35" s="1048"/>
      <c r="I35" s="29"/>
    </row>
    <row r="36" spans="1:20" ht="15.6" customHeight="1" thickBot="1" x14ac:dyDescent="0.3">
      <c r="A36" s="15"/>
      <c r="B36" s="249"/>
      <c r="C36" s="850" t="s">
        <v>452</v>
      </c>
      <c r="D36" s="67"/>
      <c r="E36" s="67"/>
      <c r="F36" s="67"/>
      <c r="G36" s="67"/>
      <c r="H36" s="821"/>
      <c r="I36" s="29"/>
    </row>
    <row r="37" spans="1:20" ht="5.25" customHeight="1" thickBot="1" x14ac:dyDescent="0.3">
      <c r="A37" s="6"/>
      <c r="B37" s="167"/>
      <c r="C37" s="166"/>
      <c r="D37" s="166"/>
      <c r="E37" s="166"/>
      <c r="F37" s="166"/>
      <c r="G37" s="166"/>
      <c r="H37" s="166"/>
      <c r="I37" s="29"/>
    </row>
    <row r="38" spans="1:20" ht="15.75" thickBot="1" x14ac:dyDescent="0.3">
      <c r="A38" s="6"/>
      <c r="B38" s="167"/>
      <c r="C38" s="168"/>
      <c r="D38" s="97">
        <v>2016</v>
      </c>
      <c r="E38" s="195"/>
      <c r="F38" s="196"/>
      <c r="G38" s="197"/>
      <c r="H38" s="168"/>
      <c r="I38" s="29"/>
    </row>
    <row r="39" spans="1:20" ht="15" thickBot="1" x14ac:dyDescent="0.25">
      <c r="A39" s="6"/>
      <c r="B39" s="167"/>
      <c r="C39" s="168"/>
      <c r="D39" s="189" t="s">
        <v>60</v>
      </c>
      <c r="E39" s="199" t="s">
        <v>13</v>
      </c>
      <c r="F39" s="200" t="s">
        <v>14</v>
      </c>
      <c r="G39" s="200" t="s">
        <v>15</v>
      </c>
      <c r="H39" s="272" t="s">
        <v>16</v>
      </c>
      <c r="I39" s="164"/>
    </row>
    <row r="40" spans="1:20" ht="15.75" thickBot="1" x14ac:dyDescent="0.3">
      <c r="A40" s="6"/>
      <c r="B40" s="167"/>
      <c r="C40" s="201" t="s">
        <v>12</v>
      </c>
      <c r="D40" s="190">
        <v>41184</v>
      </c>
      <c r="E40" s="222">
        <v>24711</v>
      </c>
      <c r="F40" s="191">
        <v>30888</v>
      </c>
      <c r="G40" s="191">
        <v>41184</v>
      </c>
      <c r="H40" s="273">
        <v>51480</v>
      </c>
      <c r="I40" s="164"/>
    </row>
    <row r="41" spans="1:20" ht="15" thickBot="1" x14ac:dyDescent="0.25">
      <c r="A41" s="6"/>
      <c r="B41" s="167"/>
      <c r="C41" s="198" t="s">
        <v>17</v>
      </c>
      <c r="D41" s="193">
        <f>D40/2080</f>
        <v>19.8</v>
      </c>
      <c r="E41" s="220">
        <f>E40/2080</f>
        <v>11.880288461538461</v>
      </c>
      <c r="F41" s="194">
        <f>F40/2080</f>
        <v>14.85</v>
      </c>
      <c r="G41" s="194">
        <f>G40/2080</f>
        <v>19.8</v>
      </c>
      <c r="H41" s="274">
        <f>H40/2080</f>
        <v>24.75</v>
      </c>
      <c r="I41" s="164"/>
    </row>
    <row r="42" spans="1:20" ht="16.5" customHeight="1" thickBot="1" x14ac:dyDescent="0.3">
      <c r="A42" s="6"/>
      <c r="B42" s="167"/>
      <c r="C42" s="1023" t="s">
        <v>188</v>
      </c>
      <c r="D42" s="1024"/>
      <c r="E42" s="356">
        <v>0.03</v>
      </c>
      <c r="F42" s="357">
        <v>0.04</v>
      </c>
      <c r="G42" s="357">
        <v>0.05</v>
      </c>
      <c r="H42" s="450">
        <v>0.06</v>
      </c>
      <c r="I42" s="164"/>
    </row>
    <row r="43" spans="1:20" ht="16.5" customHeight="1" thickBot="1" x14ac:dyDescent="0.3">
      <c r="B43" s="1038" t="s">
        <v>526</v>
      </c>
      <c r="C43" s="1039"/>
      <c r="D43" s="1039"/>
      <c r="E43" s="1039"/>
      <c r="F43" s="1039"/>
      <c r="G43" s="1039"/>
      <c r="H43" s="170"/>
      <c r="I43" s="438"/>
    </row>
    <row r="44" spans="1:20" ht="25.5" customHeight="1" thickBot="1" x14ac:dyDescent="0.3">
      <c r="A44" s="398" t="s">
        <v>7</v>
      </c>
      <c r="B44" s="984" t="s">
        <v>502</v>
      </c>
      <c r="C44" s="984"/>
      <c r="D44" s="984"/>
      <c r="E44" s="984"/>
      <c r="F44" s="984"/>
      <c r="G44" s="251"/>
      <c r="H44" s="221"/>
      <c r="I44" s="496"/>
    </row>
    <row r="45" spans="1:20" ht="14.25" x14ac:dyDescent="0.2">
      <c r="A45" s="6"/>
      <c r="B45" s="6"/>
      <c r="C45" s="6"/>
      <c r="D45" s="6"/>
      <c r="E45" s="6"/>
      <c r="F45" s="6"/>
      <c r="G45" s="6"/>
      <c r="H45" s="6"/>
      <c r="I45" s="172"/>
      <c r="J45" s="225"/>
      <c r="K45" s="225"/>
      <c r="L45" s="225"/>
      <c r="M45" s="225"/>
      <c r="N45" s="225"/>
      <c r="O45" s="225"/>
      <c r="P45" s="225"/>
      <c r="Q45" s="225"/>
      <c r="R45" s="225"/>
      <c r="S45" s="225"/>
      <c r="T45" s="225"/>
    </row>
    <row r="46" spans="1:20" ht="15.75" x14ac:dyDescent="0.25">
      <c r="A46" s="143"/>
      <c r="B46" s="60" t="s">
        <v>8</v>
      </c>
      <c r="C46" s="1042" t="s">
        <v>402</v>
      </c>
      <c r="D46" s="1042"/>
      <c r="E46" s="1042"/>
      <c r="F46" s="1042"/>
      <c r="G46" s="1042"/>
      <c r="H46" s="143"/>
      <c r="I46" s="292"/>
      <c r="J46" s="225"/>
      <c r="K46" s="225"/>
      <c r="L46" s="225"/>
      <c r="M46" s="225"/>
      <c r="N46" s="225"/>
      <c r="O46" s="225"/>
      <c r="P46" s="225"/>
      <c r="Q46" s="225"/>
      <c r="R46" s="225"/>
      <c r="S46" s="225"/>
      <c r="T46" s="225"/>
    </row>
    <row r="47" spans="1:20" ht="15" x14ac:dyDescent="0.25">
      <c r="A47" s="6"/>
      <c r="B47" s="59"/>
      <c r="C47" s="302" t="s">
        <v>1</v>
      </c>
      <c r="D47" s="10" t="s">
        <v>222</v>
      </c>
      <c r="E47" s="135"/>
      <c r="F47" s="135"/>
      <c r="G47" s="135"/>
      <c r="H47" s="6"/>
      <c r="I47" s="172"/>
      <c r="J47" s="225"/>
      <c r="K47" s="225"/>
      <c r="L47" s="225"/>
      <c r="M47" s="225"/>
      <c r="N47" s="225"/>
      <c r="O47" s="225"/>
      <c r="P47" s="225"/>
      <c r="Q47" s="225"/>
      <c r="R47" s="225"/>
      <c r="S47" s="225"/>
      <c r="T47" s="225"/>
    </row>
    <row r="48" spans="1:20" ht="15" x14ac:dyDescent="0.25">
      <c r="A48" s="225"/>
      <c r="B48" s="100"/>
      <c r="C48" s="302"/>
      <c r="D48" s="74" t="s">
        <v>255</v>
      </c>
      <c r="E48" s="74"/>
      <c r="F48" s="74"/>
      <c r="G48" s="647">
        <v>0</v>
      </c>
      <c r="H48" s="307"/>
      <c r="I48" s="172"/>
      <c r="J48" s="225"/>
      <c r="K48" s="225"/>
      <c r="L48" s="225"/>
      <c r="M48" s="225"/>
      <c r="N48" s="225"/>
      <c r="O48" s="225"/>
      <c r="P48" s="225"/>
      <c r="Q48" s="225"/>
      <c r="R48" s="225"/>
      <c r="S48" s="225"/>
      <c r="T48" s="225"/>
    </row>
    <row r="49" spans="1:9" ht="15.75" thickBot="1" x14ac:dyDescent="0.3">
      <c r="A49" s="225"/>
      <c r="B49" s="100"/>
      <c r="C49" s="302"/>
      <c r="D49" s="74" t="s">
        <v>369</v>
      </c>
      <c r="E49" s="74"/>
      <c r="F49" s="74"/>
      <c r="G49" s="647">
        <v>34236000</v>
      </c>
      <c r="H49" s="307"/>
      <c r="I49" s="172"/>
    </row>
    <row r="50" spans="1:9" ht="15.75" thickBot="1" x14ac:dyDescent="0.3">
      <c r="A50" s="225"/>
      <c r="B50" s="100"/>
      <c r="C50" s="302"/>
      <c r="D50" s="299" t="s">
        <v>239</v>
      </c>
      <c r="E50" s="74"/>
      <c r="F50" s="74"/>
      <c r="G50" s="301"/>
      <c r="H50" s="584">
        <f>G48+G49</f>
        <v>34236000</v>
      </c>
      <c r="I50" s="172"/>
    </row>
    <row r="51" spans="1:9" ht="15" x14ac:dyDescent="0.25">
      <c r="A51" s="225"/>
      <c r="B51" s="100"/>
      <c r="C51" s="302"/>
      <c r="D51" s="300"/>
      <c r="E51" s="297"/>
      <c r="F51" s="297"/>
      <c r="G51" s="301"/>
      <c r="H51" s="308"/>
      <c r="I51" s="172"/>
    </row>
    <row r="52" spans="1:9" ht="15" x14ac:dyDescent="0.25">
      <c r="A52" s="225"/>
      <c r="B52" s="100"/>
      <c r="C52" s="302" t="s">
        <v>6</v>
      </c>
      <c r="D52" s="299" t="s">
        <v>238</v>
      </c>
      <c r="E52" s="297"/>
      <c r="F52" s="297"/>
      <c r="G52" s="301"/>
      <c r="H52" s="308"/>
      <c r="I52" s="172"/>
    </row>
    <row r="53" spans="1:9" ht="15" x14ac:dyDescent="0.25">
      <c r="A53" s="225"/>
      <c r="B53" s="100"/>
      <c r="C53" s="302"/>
      <c r="D53" s="74" t="s">
        <v>403</v>
      </c>
      <c r="E53" s="74"/>
      <c r="F53" s="74"/>
      <c r="G53" s="637">
        <v>139600000</v>
      </c>
      <c r="H53" s="307"/>
      <c r="I53" s="172"/>
    </row>
    <row r="54" spans="1:9" ht="15" x14ac:dyDescent="0.25">
      <c r="A54" s="225"/>
      <c r="B54" s="100"/>
      <c r="C54" s="302"/>
      <c r="D54" s="74" t="s">
        <v>385</v>
      </c>
      <c r="E54" s="74"/>
      <c r="F54" s="74"/>
      <c r="G54" s="637">
        <v>0</v>
      </c>
      <c r="H54" s="307"/>
      <c r="I54" s="172"/>
    </row>
    <row r="55" spans="1:9" ht="15.75" thickBot="1" x14ac:dyDescent="0.3">
      <c r="A55" s="6"/>
      <c r="B55" s="59"/>
      <c r="C55" s="302"/>
      <c r="D55" s="74" t="s">
        <v>370</v>
      </c>
      <c r="E55" s="74"/>
      <c r="F55" s="74"/>
      <c r="G55" s="638">
        <v>0</v>
      </c>
      <c r="H55" s="307"/>
      <c r="I55" s="172"/>
    </row>
    <row r="56" spans="1:9" ht="15.75" thickBot="1" x14ac:dyDescent="0.3">
      <c r="A56" s="149"/>
      <c r="B56" s="770"/>
      <c r="C56" s="771"/>
      <c r="D56" s="319" t="s">
        <v>241</v>
      </c>
      <c r="E56" s="268"/>
      <c r="F56" s="268"/>
      <c r="G56" s="772"/>
      <c r="H56" s="584">
        <f>SUM(G53:G55)</f>
        <v>139600000</v>
      </c>
      <c r="I56" s="313"/>
    </row>
    <row r="57" spans="1:9" ht="25.5" customHeight="1" thickBot="1" x14ac:dyDescent="0.4">
      <c r="A57" s="112"/>
      <c r="B57" s="403"/>
      <c r="C57" s="112"/>
      <c r="D57" s="942" t="s">
        <v>494</v>
      </c>
      <c r="E57" s="942"/>
      <c r="F57" s="942"/>
      <c r="G57" s="942"/>
      <c r="H57" s="456"/>
      <c r="I57" s="456"/>
    </row>
    <row r="58" spans="1:9" ht="15" x14ac:dyDescent="0.25">
      <c r="A58" s="6"/>
      <c r="B58" s="59"/>
      <c r="C58" s="302" t="s">
        <v>23</v>
      </c>
      <c r="D58" s="299" t="s">
        <v>225</v>
      </c>
      <c r="E58" s="297"/>
      <c r="F58" s="297"/>
      <c r="G58" s="297"/>
      <c r="H58" s="6"/>
      <c r="I58" s="172"/>
    </row>
    <row r="59" spans="1:9" ht="15" x14ac:dyDescent="0.25">
      <c r="A59" s="6"/>
      <c r="B59" s="59"/>
      <c r="C59" s="302"/>
      <c r="D59" s="74" t="s">
        <v>256</v>
      </c>
      <c r="E59" s="74"/>
      <c r="F59" s="19"/>
      <c r="G59" s="636">
        <v>0</v>
      </c>
      <c r="H59" s="295"/>
      <c r="I59" s="172"/>
    </row>
    <row r="60" spans="1:9" ht="15.75" thickBot="1" x14ac:dyDescent="0.3">
      <c r="A60" s="6"/>
      <c r="B60" s="59"/>
      <c r="C60" s="302"/>
      <c r="D60" s="74" t="s">
        <v>254</v>
      </c>
      <c r="E60" s="74"/>
      <c r="F60" s="19"/>
      <c r="G60" s="639">
        <v>60</v>
      </c>
      <c r="H60" s="296"/>
      <c r="I60" s="172"/>
    </row>
    <row r="61" spans="1:9" ht="15.75" thickBot="1" x14ac:dyDescent="0.3">
      <c r="A61" s="6"/>
      <c r="B61" s="59"/>
      <c r="C61" s="16"/>
      <c r="D61" s="299" t="s">
        <v>231</v>
      </c>
      <c r="E61" s="74"/>
      <c r="F61" s="74"/>
      <c r="G61" s="74"/>
      <c r="H61" s="584">
        <f>G59*G60</f>
        <v>0</v>
      </c>
      <c r="I61" s="172"/>
    </row>
    <row r="62" spans="1:9" ht="15" x14ac:dyDescent="0.25">
      <c r="A62" s="6"/>
      <c r="B62" s="59"/>
      <c r="C62" s="16"/>
      <c r="D62" s="340" t="s">
        <v>244</v>
      </c>
      <c r="E62" s="339"/>
      <c r="F62" s="339"/>
      <c r="G62" s="339"/>
      <c r="H62" s="573">
        <f>G59*120</f>
        <v>0</v>
      </c>
      <c r="I62" s="172"/>
    </row>
    <row r="63" spans="1:9" ht="15" x14ac:dyDescent="0.25">
      <c r="A63" s="6"/>
      <c r="B63" s="59"/>
      <c r="C63" s="16"/>
      <c r="D63" s="299"/>
      <c r="E63" s="297"/>
      <c r="F63" s="297"/>
      <c r="G63" s="297"/>
      <c r="H63" s="287"/>
      <c r="I63" s="172"/>
    </row>
    <row r="64" spans="1:9" ht="15" x14ac:dyDescent="0.25">
      <c r="A64" s="6"/>
      <c r="B64" s="59"/>
      <c r="C64" s="302" t="s">
        <v>243</v>
      </c>
      <c r="D64" s="299" t="s">
        <v>224</v>
      </c>
      <c r="E64" s="297"/>
      <c r="F64" s="297"/>
      <c r="G64" s="297"/>
      <c r="H64" s="287"/>
      <c r="I64" s="172"/>
    </row>
    <row r="65" spans="1:20" ht="15.75" x14ac:dyDescent="0.25">
      <c r="A65" s="6"/>
      <c r="B65" s="59"/>
      <c r="C65" s="302"/>
      <c r="D65" s="74" t="s">
        <v>256</v>
      </c>
      <c r="E65" s="74"/>
      <c r="F65" s="19"/>
      <c r="G65" s="636">
        <v>0</v>
      </c>
      <c r="H65" s="288"/>
      <c r="I65" s="172"/>
      <c r="J65" s="143"/>
      <c r="K65" s="143"/>
      <c r="L65" s="143"/>
      <c r="M65" s="143"/>
      <c r="N65" s="143"/>
      <c r="O65" s="143"/>
      <c r="P65" s="143"/>
      <c r="Q65" s="143"/>
      <c r="R65" s="143"/>
      <c r="S65" s="143"/>
      <c r="T65" s="143"/>
    </row>
    <row r="66" spans="1:20" ht="15.75" thickBot="1" x14ac:dyDescent="0.3">
      <c r="A66" s="6"/>
      <c r="B66" s="59"/>
      <c r="C66" s="302"/>
      <c r="D66" s="74" t="s">
        <v>254</v>
      </c>
      <c r="E66" s="74"/>
      <c r="F66" s="74"/>
      <c r="G66" s="639">
        <v>60</v>
      </c>
      <c r="H66" s="287"/>
      <c r="I66" s="172"/>
    </row>
    <row r="67" spans="1:20" ht="15.75" thickBot="1" x14ac:dyDescent="0.3">
      <c r="A67" s="6"/>
      <c r="B67" s="59"/>
      <c r="C67" s="16"/>
      <c r="D67" s="9" t="s">
        <v>236</v>
      </c>
      <c r="E67" s="135"/>
      <c r="F67" s="135"/>
      <c r="G67" s="135"/>
      <c r="H67" s="575">
        <f>G65*G66</f>
        <v>0</v>
      </c>
      <c r="I67" s="172"/>
    </row>
    <row r="68" spans="1:20" ht="15" x14ac:dyDescent="0.25">
      <c r="A68" s="6"/>
      <c r="B68" s="59"/>
      <c r="C68" s="16"/>
      <c r="D68" s="7" t="s">
        <v>505</v>
      </c>
      <c r="E68" s="135"/>
      <c r="F68" s="135"/>
      <c r="G68" s="135"/>
      <c r="H68" s="322"/>
      <c r="I68" s="172"/>
    </row>
    <row r="69" spans="1:20" ht="23.25" customHeight="1" x14ac:dyDescent="0.25">
      <c r="A69" s="143"/>
      <c r="B69" s="346" t="s">
        <v>6</v>
      </c>
      <c r="C69" s="16" t="s">
        <v>253</v>
      </c>
      <c r="D69" s="10" t="s">
        <v>246</v>
      </c>
      <c r="E69" s="16"/>
      <c r="F69" s="16"/>
      <c r="G69" s="16"/>
      <c r="H69" s="294"/>
      <c r="I69" s="292"/>
    </row>
    <row r="70" spans="1:20" ht="14.25" x14ac:dyDescent="0.2">
      <c r="A70" s="6"/>
      <c r="B70" s="6"/>
      <c r="C70" s="290"/>
      <c r="D70" s="6" t="s">
        <v>261</v>
      </c>
      <c r="E70" s="6"/>
      <c r="F70" s="6"/>
      <c r="G70" s="646">
        <v>0</v>
      </c>
      <c r="H70" s="291"/>
      <c r="I70" s="172"/>
    </row>
    <row r="71" spans="1:20" ht="14.25" x14ac:dyDescent="0.2">
      <c r="A71" s="6"/>
      <c r="B71" s="6"/>
      <c r="C71" s="290"/>
      <c r="D71" s="6" t="s">
        <v>373</v>
      </c>
      <c r="E71" s="6"/>
      <c r="F71" s="6"/>
      <c r="G71" s="642">
        <v>29164000</v>
      </c>
      <c r="H71" s="291"/>
      <c r="I71" s="172"/>
      <c r="L71" s="552"/>
    </row>
    <row r="72" spans="1:20" ht="15" thickBot="1" x14ac:dyDescent="0.25">
      <c r="A72" s="6"/>
      <c r="B72" s="6"/>
      <c r="C72" s="290"/>
      <c r="D72" s="6" t="s">
        <v>374</v>
      </c>
      <c r="E72" s="6"/>
      <c r="F72" s="6"/>
      <c r="G72" s="588">
        <v>0</v>
      </c>
      <c r="H72" s="291"/>
      <c r="I72" s="172"/>
    </row>
    <row r="73" spans="1:20" ht="15" thickBot="1" x14ac:dyDescent="0.25">
      <c r="A73" s="6"/>
      <c r="B73" s="6"/>
      <c r="C73" s="290"/>
      <c r="D73" s="9" t="s">
        <v>230</v>
      </c>
      <c r="E73" s="6"/>
      <c r="F73" s="6"/>
      <c r="G73" s="6"/>
      <c r="H73" s="612">
        <f>G70+G71+G72</f>
        <v>29164000</v>
      </c>
      <c r="I73" s="172"/>
    </row>
    <row r="74" spans="1:20" ht="17.25" customHeight="1" x14ac:dyDescent="0.25">
      <c r="A74" s="6"/>
      <c r="B74" s="15"/>
      <c r="C74" s="351"/>
      <c r="D74" s="985" t="s">
        <v>312</v>
      </c>
      <c r="E74" s="986"/>
      <c r="F74" s="986"/>
      <c r="G74" s="987"/>
      <c r="H74" s="597">
        <f>H50+H56+H61+H67+H73</f>
        <v>203000000</v>
      </c>
      <c r="I74" s="172"/>
    </row>
    <row r="75" spans="1:20" ht="14.25" x14ac:dyDescent="0.2">
      <c r="A75" s="6"/>
      <c r="B75" s="6"/>
      <c r="C75" s="372" t="s">
        <v>503</v>
      </c>
      <c r="D75" s="352"/>
      <c r="E75" s="352"/>
      <c r="F75" s="352"/>
      <c r="G75" s="352"/>
      <c r="H75" s="352"/>
      <c r="I75" s="466"/>
    </row>
    <row r="76" spans="1:20" ht="14.25" x14ac:dyDescent="0.2">
      <c r="A76" s="6"/>
      <c r="B76" s="6"/>
      <c r="C76" s="354" t="s">
        <v>496</v>
      </c>
      <c r="D76" s="149"/>
      <c r="E76" s="149"/>
      <c r="F76" s="149"/>
      <c r="G76" s="149"/>
      <c r="H76" s="149"/>
      <c r="I76" s="467"/>
    </row>
    <row r="77" spans="1:20" ht="30" customHeight="1" thickBot="1" x14ac:dyDescent="0.3">
      <c r="A77" s="402" t="s">
        <v>251</v>
      </c>
      <c r="B77" s="398" t="s">
        <v>23</v>
      </c>
      <c r="C77" s="822" t="s">
        <v>62</v>
      </c>
      <c r="D77" s="822"/>
      <c r="E77" s="822"/>
      <c r="F77" s="251"/>
      <c r="G77" s="251"/>
      <c r="H77" s="251"/>
      <c r="I77" s="417"/>
    </row>
    <row r="78" spans="1:20" ht="15.75" customHeight="1" x14ac:dyDescent="0.2">
      <c r="A78" s="6"/>
      <c r="B78" s="9"/>
      <c r="C78" s="1040" t="s">
        <v>19</v>
      </c>
      <c r="D78" s="1041"/>
      <c r="E78" s="1041"/>
      <c r="F78" s="93">
        <v>5.5E-2</v>
      </c>
      <c r="G78" s="9"/>
      <c r="H78" s="9"/>
      <c r="I78" s="172"/>
    </row>
    <row r="79" spans="1:20" ht="15" customHeight="1" thickBot="1" x14ac:dyDescent="0.25">
      <c r="A79" s="6"/>
      <c r="B79" s="9"/>
      <c r="C79" s="996" t="s">
        <v>61</v>
      </c>
      <c r="D79" s="997"/>
      <c r="E79" s="997"/>
      <c r="F79" s="94">
        <v>1.4999999999999999E-2</v>
      </c>
      <c r="G79" s="9"/>
      <c r="H79" s="9"/>
      <c r="I79" s="172"/>
    </row>
    <row r="80" spans="1:20" ht="15" thickBot="1" x14ac:dyDescent="0.25">
      <c r="A80" s="6"/>
      <c r="B80" s="9"/>
      <c r="C80" s="10"/>
      <c r="D80" s="9" t="s">
        <v>20</v>
      </c>
      <c r="E80" s="9"/>
      <c r="F80" s="578">
        <f>F78+F79</f>
        <v>7.0000000000000007E-2</v>
      </c>
      <c r="G80" s="9"/>
      <c r="H80" s="9"/>
      <c r="I80" s="172"/>
    </row>
    <row r="81" spans="1:17" ht="14.25" x14ac:dyDescent="0.2">
      <c r="A81" s="6"/>
      <c r="B81" s="982" t="s">
        <v>211</v>
      </c>
      <c r="C81" s="982"/>
      <c r="D81" s="982"/>
      <c r="E81" s="982"/>
      <c r="F81" s="982"/>
      <c r="G81" s="982"/>
      <c r="H81" s="983"/>
      <c r="I81" s="172"/>
    </row>
    <row r="82" spans="1:17" ht="14.25" x14ac:dyDescent="0.2">
      <c r="A82" s="6"/>
      <c r="B82" s="9"/>
      <c r="C82" s="10"/>
      <c r="D82" s="9"/>
      <c r="E82" s="9"/>
      <c r="F82" s="25"/>
      <c r="G82" s="9"/>
      <c r="H82" s="9"/>
      <c r="I82" s="172"/>
    </row>
    <row r="83" spans="1:17" ht="14.25" x14ac:dyDescent="0.2">
      <c r="A83" s="6"/>
      <c r="B83" s="9"/>
      <c r="C83" s="302" t="s">
        <v>1</v>
      </c>
      <c r="D83" s="9" t="s">
        <v>226</v>
      </c>
      <c r="E83" s="9"/>
      <c r="F83" s="25"/>
      <c r="G83" s="9"/>
      <c r="H83" s="9"/>
      <c r="I83" s="172"/>
    </row>
    <row r="84" spans="1:17" ht="14.25" x14ac:dyDescent="0.2">
      <c r="A84" s="6"/>
      <c r="B84" s="9"/>
      <c r="C84" s="302"/>
      <c r="D84" s="6" t="s">
        <v>257</v>
      </c>
      <c r="E84" s="9"/>
      <c r="F84" s="636">
        <v>34236000</v>
      </c>
      <c r="G84" s="303"/>
      <c r="H84" s="9"/>
      <c r="I84" s="172"/>
    </row>
    <row r="85" spans="1:17" ht="15" thickBot="1" x14ac:dyDescent="0.25">
      <c r="A85" s="6"/>
      <c r="B85" s="9"/>
      <c r="C85" s="302"/>
      <c r="D85" s="6" t="s">
        <v>258</v>
      </c>
      <c r="E85" s="9"/>
      <c r="F85" s="636">
        <v>0</v>
      </c>
      <c r="G85" s="303"/>
      <c r="H85" s="304"/>
      <c r="I85" s="172"/>
    </row>
    <row r="86" spans="1:17" ht="15" thickBot="1" x14ac:dyDescent="0.25">
      <c r="A86" s="6"/>
      <c r="B86" s="9"/>
      <c r="C86" s="16"/>
      <c r="D86" s="134" t="s">
        <v>237</v>
      </c>
      <c r="E86" s="9"/>
      <c r="F86" s="305"/>
      <c r="G86" s="533">
        <f>(F84+F85)/2</f>
        <v>17118000</v>
      </c>
      <c r="H86" s="304"/>
      <c r="I86" s="172"/>
    </row>
    <row r="87" spans="1:17" ht="15" thickBot="1" x14ac:dyDescent="0.25">
      <c r="A87" s="6"/>
      <c r="B87" s="9"/>
      <c r="C87" s="16"/>
      <c r="D87" s="9"/>
      <c r="E87" s="9"/>
      <c r="F87" s="25"/>
      <c r="G87" s="9"/>
      <c r="H87" s="9"/>
      <c r="I87" s="172"/>
    </row>
    <row r="88" spans="1:17" ht="15" x14ac:dyDescent="0.2">
      <c r="A88" s="6"/>
      <c r="B88" s="9"/>
      <c r="C88" s="302" t="s">
        <v>259</v>
      </c>
      <c r="D88" s="9" t="s">
        <v>263</v>
      </c>
      <c r="E88" s="9"/>
      <c r="F88" s="25"/>
      <c r="G88" s="9"/>
      <c r="H88" s="9"/>
      <c r="I88" s="172"/>
      <c r="K88" s="504"/>
      <c r="L88" s="505"/>
      <c r="M88" s="505"/>
      <c r="N88" s="505"/>
      <c r="O88" s="505"/>
      <c r="P88" s="505"/>
      <c r="Q88" s="506"/>
    </row>
    <row r="89" spans="1:17" ht="15" x14ac:dyDescent="0.25">
      <c r="A89" s="6"/>
      <c r="B89" s="9"/>
      <c r="C89" s="302"/>
      <c r="D89" s="6" t="s">
        <v>273</v>
      </c>
      <c r="E89" s="9"/>
      <c r="F89" s="25"/>
      <c r="G89" s="593">
        <f>G53</f>
        <v>139600000</v>
      </c>
      <c r="H89" s="9"/>
      <c r="I89" s="172"/>
      <c r="K89" s="988" t="s">
        <v>314</v>
      </c>
      <c r="L89" s="989"/>
      <c r="M89" s="989"/>
      <c r="N89" s="989"/>
      <c r="O89" s="989"/>
      <c r="P89" s="989"/>
      <c r="Q89" s="990"/>
    </row>
    <row r="90" spans="1:17" ht="15.75" thickBot="1" x14ac:dyDescent="0.25">
      <c r="A90" s="6"/>
      <c r="B90" s="9"/>
      <c r="C90" s="326"/>
      <c r="D90" s="6" t="s">
        <v>274</v>
      </c>
      <c r="E90" s="9"/>
      <c r="F90" s="9"/>
      <c r="G90" s="593">
        <f>G71</f>
        <v>29164000</v>
      </c>
      <c r="H90" s="9"/>
      <c r="I90" s="172"/>
      <c r="K90" s="511" t="s">
        <v>313</v>
      </c>
      <c r="L90" s="503"/>
      <c r="M90" s="503"/>
      <c r="N90" s="503"/>
      <c r="O90" s="503"/>
      <c r="P90" s="503"/>
      <c r="Q90" s="507"/>
    </row>
    <row r="91" spans="1:17" ht="16.5" thickBot="1" x14ac:dyDescent="0.3">
      <c r="A91" s="6"/>
      <c r="B91" s="9"/>
      <c r="C91" s="6"/>
      <c r="D91" s="9" t="s">
        <v>245</v>
      </c>
      <c r="E91" s="53"/>
      <c r="F91" s="62"/>
      <c r="G91" s="334"/>
      <c r="H91" s="585">
        <f>G89+G90</f>
        <v>168764000</v>
      </c>
      <c r="I91" s="313"/>
      <c r="K91" s="508"/>
      <c r="L91" s="509"/>
      <c r="M91" s="509"/>
      <c r="N91" s="509"/>
      <c r="O91" s="509"/>
      <c r="P91" s="509"/>
      <c r="Q91" s="510"/>
    </row>
    <row r="92" spans="1:17" ht="15" thickBot="1" x14ac:dyDescent="0.25">
      <c r="A92" s="6"/>
      <c r="B92" s="6"/>
      <c r="C92" s="56"/>
      <c r="D92" s="6"/>
      <c r="E92" s="53"/>
      <c r="F92" s="63"/>
      <c r="G92" s="306"/>
      <c r="H92" s="63"/>
      <c r="I92" s="336" t="s">
        <v>64</v>
      </c>
    </row>
    <row r="93" spans="1:17" ht="15" x14ac:dyDescent="0.2">
      <c r="A93" s="6"/>
      <c r="B93" s="6"/>
      <c r="C93" s="302"/>
      <c r="D93" s="23" t="s">
        <v>232</v>
      </c>
      <c r="E93" s="53"/>
      <c r="F93" s="62"/>
      <c r="G93" s="586">
        <f>F80</f>
        <v>7.0000000000000007E-2</v>
      </c>
      <c r="H93" s="317"/>
      <c r="I93" s="71" t="s">
        <v>57</v>
      </c>
    </row>
    <row r="94" spans="1:17" ht="18.75" customHeight="1" thickBot="1" x14ac:dyDescent="0.3">
      <c r="A94" s="6"/>
      <c r="B94" s="6"/>
      <c r="C94" s="834" t="s">
        <v>450</v>
      </c>
      <c r="D94" s="439"/>
      <c r="E94" s="439"/>
      <c r="F94" s="27"/>
      <c r="G94" s="327"/>
      <c r="H94" s="348"/>
      <c r="I94" s="587">
        <f>(G86+H91)*F80</f>
        <v>13011740.000000002</v>
      </c>
    </row>
    <row r="95" spans="1:17" ht="30" customHeight="1" thickBot="1" x14ac:dyDescent="0.3">
      <c r="A95" s="402" t="s">
        <v>252</v>
      </c>
      <c r="B95" s="403" t="s">
        <v>23</v>
      </c>
      <c r="C95" s="984" t="s">
        <v>381</v>
      </c>
      <c r="D95" s="984"/>
      <c r="E95" s="984"/>
      <c r="F95" s="984"/>
      <c r="G95" s="984"/>
      <c r="H95" s="984"/>
      <c r="I95" s="494"/>
    </row>
    <row r="96" spans="1:17" ht="0.75" customHeight="1" x14ac:dyDescent="0.2">
      <c r="A96" s="6"/>
      <c r="B96" s="9"/>
      <c r="C96" s="995"/>
      <c r="D96" s="995"/>
      <c r="E96" s="995"/>
      <c r="F96" s="995"/>
      <c r="G96" s="995"/>
      <c r="H96" s="995"/>
      <c r="I96" s="495"/>
    </row>
    <row r="97" spans="1:20" x14ac:dyDescent="0.2">
      <c r="A97" s="6"/>
      <c r="B97" s="9"/>
      <c r="C97" s="995" t="s">
        <v>379</v>
      </c>
      <c r="D97" s="995"/>
      <c r="E97" s="995"/>
      <c r="F97" s="995"/>
      <c r="G97" s="995"/>
      <c r="H97" s="995"/>
      <c r="I97" s="693"/>
    </row>
    <row r="98" spans="1:20" ht="14.25" x14ac:dyDescent="0.2">
      <c r="A98" s="6"/>
      <c r="B98" s="9"/>
      <c r="C98" s="16" t="s">
        <v>390</v>
      </c>
      <c r="D98" s="16"/>
      <c r="E98" s="16"/>
      <c r="F98" s="16"/>
      <c r="G98" s="16"/>
      <c r="H98" s="714"/>
      <c r="I98" s="462" t="s">
        <v>74</v>
      </c>
    </row>
    <row r="99" spans="1:20" ht="14.25" x14ac:dyDescent="0.2">
      <c r="A99" s="6"/>
      <c r="B99" s="9"/>
      <c r="C99" s="16" t="s">
        <v>437</v>
      </c>
      <c r="D99" s="16"/>
      <c r="E99" s="16"/>
      <c r="F99" s="16"/>
      <c r="G99" s="16"/>
      <c r="H99" s="714"/>
      <c r="I99" s="345" t="s">
        <v>71</v>
      </c>
    </row>
    <row r="100" spans="1:20" ht="16.5" thickBot="1" x14ac:dyDescent="0.3">
      <c r="A100" s="15"/>
      <c r="B100" s="260"/>
      <c r="C100" s="469"/>
      <c r="D100" s="603">
        <f>H74</f>
        <v>203000000</v>
      </c>
      <c r="E100" s="410" t="s">
        <v>21</v>
      </c>
      <c r="F100" s="411">
        <v>0.1</v>
      </c>
      <c r="G100" s="410" t="s">
        <v>22</v>
      </c>
      <c r="H100" s="604">
        <f>D100*F100</f>
        <v>20300000</v>
      </c>
      <c r="I100" s="587">
        <f>H100</f>
        <v>20300000</v>
      </c>
    </row>
    <row r="101" spans="1:20" ht="7.5" customHeight="1" thickBot="1" x14ac:dyDescent="0.3">
      <c r="A101" s="6"/>
      <c r="B101" s="174"/>
      <c r="C101" s="175"/>
      <c r="D101" s="176"/>
      <c r="E101" s="177"/>
      <c r="F101" s="178"/>
      <c r="G101" s="177"/>
      <c r="H101" s="177"/>
      <c r="I101" s="463"/>
      <c r="J101" s="111"/>
      <c r="K101" s="260"/>
      <c r="L101" s="111"/>
      <c r="M101" s="111"/>
      <c r="N101" s="241"/>
      <c r="O101" s="111"/>
      <c r="P101" s="111"/>
      <c r="Q101" s="111"/>
      <c r="R101" s="111"/>
      <c r="S101" s="111"/>
      <c r="T101" s="111"/>
    </row>
    <row r="102" spans="1:20" ht="18.75" thickBot="1" x14ac:dyDescent="0.3">
      <c r="A102" s="6"/>
      <c r="B102" s="167"/>
      <c r="C102" s="1056" t="s">
        <v>300</v>
      </c>
      <c r="D102" s="1057"/>
      <c r="E102" s="1057"/>
      <c r="F102" s="1057"/>
      <c r="G102" s="1057"/>
      <c r="H102" s="1058"/>
      <c r="I102" s="613">
        <f>I33+I94+I100</f>
        <v>34235832.939007983</v>
      </c>
      <c r="K102" s="111"/>
      <c r="L102" s="111"/>
      <c r="M102" s="111"/>
      <c r="N102" s="111"/>
      <c r="O102" s="111"/>
      <c r="P102" s="111"/>
      <c r="Q102" s="111"/>
      <c r="R102" s="111"/>
      <c r="S102" s="111"/>
      <c r="T102" s="111"/>
    </row>
    <row r="103" spans="1:20" ht="6.75" customHeight="1" x14ac:dyDescent="0.25">
      <c r="B103" s="180"/>
      <c r="C103" s="181"/>
      <c r="D103" s="181"/>
      <c r="E103" s="181"/>
      <c r="F103" s="181"/>
      <c r="G103" s="181"/>
      <c r="H103" s="181"/>
      <c r="I103" s="182"/>
      <c r="K103" s="111"/>
      <c r="L103" s="111"/>
      <c r="M103" s="111"/>
      <c r="N103" s="111"/>
      <c r="O103" s="111"/>
      <c r="P103" s="111"/>
      <c r="Q103" s="111"/>
      <c r="R103" s="111"/>
      <c r="S103" s="111"/>
      <c r="T103" s="111"/>
    </row>
    <row r="104" spans="1:20" ht="24" customHeight="1" x14ac:dyDescent="0.35">
      <c r="B104" s="137"/>
      <c r="C104" s="320" t="s">
        <v>491</v>
      </c>
      <c r="D104" s="137"/>
      <c r="E104" s="137"/>
      <c r="F104" s="137"/>
      <c r="G104" s="137"/>
      <c r="H104" s="137"/>
      <c r="I104" s="338"/>
      <c r="K104" s="111"/>
      <c r="L104" s="111"/>
      <c r="M104" s="111"/>
      <c r="N104" s="111"/>
      <c r="O104" s="111"/>
      <c r="P104" s="111"/>
      <c r="Q104" s="111"/>
      <c r="R104" s="111"/>
      <c r="S104" s="111"/>
      <c r="T104" s="111"/>
    </row>
    <row r="105" spans="1:20" ht="22.5" customHeight="1" x14ac:dyDescent="0.35">
      <c r="A105" s="320"/>
      <c r="B105" s="137"/>
      <c r="C105" s="1055" t="s">
        <v>413</v>
      </c>
      <c r="D105" s="1051"/>
      <c r="E105" s="1051"/>
      <c r="F105" s="1051"/>
      <c r="G105" s="1051"/>
      <c r="H105" s="1051"/>
      <c r="I105" s="1052"/>
      <c r="K105" s="111"/>
      <c r="L105" s="111"/>
      <c r="M105" s="111"/>
      <c r="N105" s="111"/>
      <c r="O105" s="111"/>
      <c r="P105" s="111"/>
      <c r="Q105" s="111"/>
      <c r="R105" s="111"/>
      <c r="S105" s="111"/>
      <c r="T105" s="111"/>
    </row>
    <row r="106" spans="1:20" ht="24" customHeight="1" thickBot="1" x14ac:dyDescent="0.3">
      <c r="A106" s="402" t="s">
        <v>297</v>
      </c>
      <c r="B106" s="137"/>
      <c r="C106" s="402" t="s">
        <v>298</v>
      </c>
      <c r="D106" s="112"/>
      <c r="E106" s="112"/>
      <c r="F106" s="112"/>
      <c r="G106" s="112"/>
      <c r="H106" s="112"/>
      <c r="I106" s="440"/>
      <c r="K106" s="549" t="s">
        <v>322</v>
      </c>
      <c r="L106" s="111"/>
      <c r="M106" s="111"/>
      <c r="O106" s="551" t="s">
        <v>321</v>
      </c>
      <c r="P106" s="111"/>
      <c r="Q106" s="111"/>
      <c r="R106" s="111"/>
      <c r="S106" s="111"/>
      <c r="T106" s="111"/>
    </row>
    <row r="107" spans="1:20" x14ac:dyDescent="0.2">
      <c r="A107" s="33" t="s">
        <v>39</v>
      </c>
      <c r="B107" s="31" t="s">
        <v>217</v>
      </c>
      <c r="C107" s="31" t="s">
        <v>217</v>
      </c>
      <c r="D107" s="32"/>
      <c r="E107" s="32"/>
      <c r="G107" s="125">
        <v>0</v>
      </c>
      <c r="H107" s="32"/>
      <c r="I107" s="187"/>
      <c r="K107" s="247"/>
      <c r="L107" s="248"/>
      <c r="M107" s="248"/>
      <c r="N107" s="248"/>
      <c r="O107" s="248"/>
      <c r="P107" s="248"/>
      <c r="Q107" s="248"/>
      <c r="R107" s="248"/>
      <c r="S107" s="248"/>
      <c r="T107" s="280"/>
    </row>
    <row r="108" spans="1:20" ht="13.5" thickBot="1" x14ac:dyDescent="0.25">
      <c r="A108" s="36" t="s">
        <v>40</v>
      </c>
      <c r="B108" s="31" t="s">
        <v>213</v>
      </c>
      <c r="C108" s="31" t="s">
        <v>213</v>
      </c>
      <c r="D108" s="31"/>
      <c r="E108" s="31"/>
      <c r="G108" s="243">
        <v>3</v>
      </c>
      <c r="H108" s="32"/>
      <c r="I108" s="187"/>
      <c r="K108" s="250"/>
      <c r="L108" s="111"/>
      <c r="M108" s="111"/>
      <c r="N108" s="111"/>
      <c r="O108" s="111"/>
      <c r="P108" s="111"/>
      <c r="Q108" s="111"/>
      <c r="R108" s="111"/>
      <c r="S108" s="111"/>
      <c r="T108" s="278"/>
    </row>
    <row r="109" spans="1:20" ht="13.5" thickBot="1" x14ac:dyDescent="0.25">
      <c r="A109" s="31"/>
      <c r="B109" s="31"/>
      <c r="D109" s="31"/>
      <c r="E109" s="37"/>
      <c r="F109" s="37" t="s">
        <v>205</v>
      </c>
      <c r="G109" s="38" t="s">
        <v>41</v>
      </c>
      <c r="H109" s="32"/>
      <c r="I109" s="187"/>
      <c r="K109" s="660"/>
      <c r="L109" s="111"/>
      <c r="M109" s="111"/>
      <c r="N109" s="111"/>
      <c r="O109" s="111"/>
      <c r="P109" s="111"/>
      <c r="Q109" s="111"/>
      <c r="R109" s="111"/>
      <c r="S109" s="111"/>
      <c r="T109" s="278"/>
    </row>
    <row r="110" spans="1:20" ht="13.5" thickBot="1" x14ac:dyDescent="0.25">
      <c r="A110" s="31"/>
      <c r="B110" s="31"/>
      <c r="C110" s="246" t="s">
        <v>212</v>
      </c>
      <c r="D110" s="37"/>
      <c r="E110" s="39"/>
      <c r="F110" s="72">
        <f>G107</f>
        <v>0</v>
      </c>
      <c r="G110" s="40" t="s">
        <v>42</v>
      </c>
      <c r="H110" s="32"/>
      <c r="I110" s="187"/>
      <c r="K110" s="556" t="s">
        <v>358</v>
      </c>
      <c r="L110" s="111"/>
      <c r="M110" s="111"/>
      <c r="N110" s="111"/>
      <c r="O110" s="111"/>
      <c r="P110" s="111"/>
      <c r="Q110" s="111"/>
      <c r="R110" s="111"/>
      <c r="S110" s="111"/>
      <c r="T110" s="278"/>
    </row>
    <row r="111" spans="1:20" ht="13.5" thickBot="1" x14ac:dyDescent="0.25">
      <c r="A111" s="31"/>
      <c r="B111" s="31" t="s">
        <v>43</v>
      </c>
      <c r="D111" s="41">
        <v>0.75</v>
      </c>
      <c r="E111" s="42"/>
      <c r="F111" s="615">
        <f>F110*D111</f>
        <v>0</v>
      </c>
      <c r="G111" s="594">
        <f>F111*H19</f>
        <v>0</v>
      </c>
      <c r="H111" s="32"/>
      <c r="I111" s="187"/>
      <c r="K111" s="250"/>
      <c r="L111" s="111"/>
      <c r="M111" s="111"/>
      <c r="N111" s="111"/>
      <c r="O111" s="111"/>
      <c r="P111" s="111"/>
      <c r="Q111" s="111"/>
      <c r="R111" s="111"/>
      <c r="S111" s="111"/>
      <c r="T111" s="278"/>
    </row>
    <row r="112" spans="1:20" ht="15" thickBot="1" x14ac:dyDescent="0.25">
      <c r="A112" s="31"/>
      <c r="B112" s="31" t="s">
        <v>44</v>
      </c>
      <c r="D112" s="43">
        <v>0.375</v>
      </c>
      <c r="E112" s="44"/>
      <c r="F112" s="615">
        <f>F110*D112</f>
        <v>0</v>
      </c>
      <c r="G112" s="594">
        <f>F112*H19</f>
        <v>0</v>
      </c>
      <c r="H112" s="32"/>
      <c r="I112" s="418" t="s">
        <v>96</v>
      </c>
      <c r="K112" s="250"/>
      <c r="L112" s="111"/>
      <c r="M112" s="111"/>
      <c r="N112" s="111"/>
      <c r="O112" s="111"/>
      <c r="P112" s="111"/>
      <c r="Q112" s="111"/>
      <c r="R112" s="111"/>
      <c r="S112" s="111"/>
      <c r="T112" s="278"/>
    </row>
    <row r="113" spans="1:20" ht="14.25" x14ac:dyDescent="0.2">
      <c r="A113" s="31"/>
      <c r="B113" s="31" t="s">
        <v>45</v>
      </c>
      <c r="D113" s="43">
        <v>0.125</v>
      </c>
      <c r="E113" s="44"/>
      <c r="F113" s="615">
        <f>F110*D113</f>
        <v>0</v>
      </c>
      <c r="G113" s="594">
        <f>F113*H19</f>
        <v>0</v>
      </c>
      <c r="H113" s="32"/>
      <c r="I113" s="419" t="s">
        <v>42</v>
      </c>
      <c r="K113" s="250"/>
      <c r="L113" s="111"/>
      <c r="M113" s="111"/>
      <c r="N113" s="111"/>
      <c r="O113" s="111"/>
      <c r="P113" s="111"/>
      <c r="Q113" s="111"/>
      <c r="R113" s="111"/>
      <c r="S113" s="111"/>
      <c r="T113" s="278"/>
    </row>
    <row r="114" spans="1:20" ht="16.5" thickBot="1" x14ac:dyDescent="0.3">
      <c r="A114" s="138"/>
      <c r="B114" s="138"/>
      <c r="C114" s="112"/>
      <c r="D114" s="1053" t="s">
        <v>197</v>
      </c>
      <c r="E114" s="1068"/>
      <c r="F114" s="1068"/>
      <c r="G114" s="1068"/>
      <c r="H114" s="259" t="s">
        <v>22</v>
      </c>
      <c r="I114" s="595">
        <f>SUM(G111:G113)</f>
        <v>0</v>
      </c>
      <c r="K114" s="661"/>
      <c r="L114" s="112"/>
      <c r="M114" s="112"/>
      <c r="N114" s="112"/>
      <c r="O114" s="607"/>
      <c r="P114" s="112"/>
      <c r="Q114" s="112"/>
      <c r="R114" s="112"/>
      <c r="S114" s="112"/>
      <c r="T114" s="277"/>
    </row>
    <row r="115" spans="1:20" x14ac:dyDescent="0.2">
      <c r="A115" s="33" t="s">
        <v>39</v>
      </c>
      <c r="B115" s="31" t="s">
        <v>218</v>
      </c>
      <c r="C115" s="31" t="s">
        <v>218</v>
      </c>
      <c r="D115" s="32"/>
      <c r="E115" s="32"/>
      <c r="G115" s="262">
        <v>167000000</v>
      </c>
      <c r="H115" s="34"/>
      <c r="I115" s="187"/>
      <c r="K115" s="662" t="s">
        <v>343</v>
      </c>
      <c r="L115" s="248"/>
      <c r="M115" s="248"/>
      <c r="N115" s="248"/>
      <c r="O115" s="248"/>
      <c r="P115" s="248"/>
      <c r="Q115" s="248"/>
      <c r="R115" s="248"/>
      <c r="S115" s="248"/>
      <c r="T115" s="280"/>
    </row>
    <row r="116" spans="1:20" ht="13.5" thickBot="1" x14ac:dyDescent="0.25">
      <c r="A116" s="36" t="s">
        <v>40</v>
      </c>
      <c r="B116" s="31" t="s">
        <v>213</v>
      </c>
      <c r="C116" s="31" t="s">
        <v>213</v>
      </c>
      <c r="D116" s="31"/>
      <c r="E116" s="31"/>
      <c r="G116" s="242">
        <v>5</v>
      </c>
      <c r="I116" s="187"/>
      <c r="K116" s="561"/>
      <c r="L116" s="111"/>
      <c r="M116" s="111"/>
      <c r="N116" s="111"/>
      <c r="O116" s="111"/>
      <c r="P116" s="111"/>
      <c r="Q116" s="111"/>
      <c r="R116" s="111"/>
      <c r="S116" s="111"/>
      <c r="T116" s="278"/>
    </row>
    <row r="117" spans="1:20" ht="13.5" thickBot="1" x14ac:dyDescent="0.25">
      <c r="A117" s="31"/>
      <c r="B117" s="31"/>
      <c r="D117" s="31"/>
      <c r="E117" s="37"/>
      <c r="F117" s="37" t="s">
        <v>205</v>
      </c>
      <c r="G117" s="38" t="s">
        <v>41</v>
      </c>
      <c r="I117" s="188"/>
      <c r="K117" s="561"/>
      <c r="L117" s="111"/>
      <c r="M117" s="111"/>
      <c r="N117" s="111"/>
      <c r="O117" s="111"/>
      <c r="P117" s="111"/>
      <c r="Q117" s="111"/>
      <c r="R117" s="111"/>
      <c r="S117" s="111"/>
      <c r="T117" s="278"/>
    </row>
    <row r="118" spans="1:20" ht="13.5" thickBot="1" x14ac:dyDescent="0.25">
      <c r="A118" s="31"/>
      <c r="B118" s="31"/>
      <c r="C118" s="246" t="s">
        <v>202</v>
      </c>
      <c r="D118" s="37"/>
      <c r="E118" s="39"/>
      <c r="F118" s="72">
        <f>G115</f>
        <v>167000000</v>
      </c>
      <c r="G118" s="40" t="s">
        <v>42</v>
      </c>
      <c r="I118" s="188"/>
      <c r="K118" s="561"/>
      <c r="L118" s="111"/>
      <c r="M118" s="111"/>
      <c r="N118" s="111"/>
      <c r="O118" s="111"/>
      <c r="P118" s="111"/>
      <c r="Q118" s="111"/>
      <c r="R118" s="111"/>
      <c r="S118" s="111"/>
      <c r="T118" s="278"/>
    </row>
    <row r="119" spans="1:20" ht="13.5" thickBot="1" x14ac:dyDescent="0.25">
      <c r="A119" s="31"/>
      <c r="B119" s="31" t="s">
        <v>43</v>
      </c>
      <c r="D119" s="41">
        <v>0.85</v>
      </c>
      <c r="E119" s="42"/>
      <c r="F119" s="614">
        <f>F118*D119</f>
        <v>141950000</v>
      </c>
      <c r="G119" s="594">
        <f>F119*H19</f>
        <v>2454599.4</v>
      </c>
      <c r="I119" s="188"/>
      <c r="K119" s="556"/>
      <c r="L119" s="111"/>
      <c r="M119" s="111"/>
      <c r="N119" s="111"/>
      <c r="O119" s="111"/>
      <c r="P119" s="111"/>
      <c r="Q119" s="111"/>
      <c r="R119" s="111"/>
      <c r="S119" s="111"/>
      <c r="T119" s="278"/>
    </row>
    <row r="120" spans="1:20" ht="13.5" thickBot="1" x14ac:dyDescent="0.25">
      <c r="A120" s="31"/>
      <c r="B120" s="31" t="s">
        <v>44</v>
      </c>
      <c r="D120" s="43">
        <v>0.59499999999999997</v>
      </c>
      <c r="E120" s="44"/>
      <c r="F120" s="614">
        <f>F118*D120</f>
        <v>99365000</v>
      </c>
      <c r="G120" s="594">
        <f>F120*H19</f>
        <v>1718219.5799999998</v>
      </c>
      <c r="I120" s="188"/>
      <c r="K120" s="556"/>
      <c r="L120" s="111"/>
      <c r="M120" s="111"/>
      <c r="N120" s="111"/>
      <c r="O120" s="111"/>
      <c r="P120" s="111"/>
      <c r="Q120" s="111"/>
      <c r="R120" s="111"/>
      <c r="S120" s="111"/>
      <c r="T120" s="278"/>
    </row>
    <row r="121" spans="1:20" ht="13.5" thickBot="1" x14ac:dyDescent="0.25">
      <c r="A121" s="31"/>
      <c r="B121" s="31" t="s">
        <v>45</v>
      </c>
      <c r="D121" s="43">
        <v>0.41649999999999998</v>
      </c>
      <c r="E121" s="44"/>
      <c r="F121" s="614">
        <f>F118*D121</f>
        <v>69555500</v>
      </c>
      <c r="G121" s="594">
        <f>F121*H19</f>
        <v>1202753.7059999998</v>
      </c>
      <c r="I121" s="188"/>
      <c r="K121" s="556"/>
      <c r="L121" s="111"/>
      <c r="M121" s="111"/>
      <c r="N121" s="111"/>
      <c r="O121" s="111"/>
      <c r="P121" s="111"/>
      <c r="Q121" s="111"/>
      <c r="R121" s="111"/>
      <c r="S121" s="111"/>
      <c r="T121" s="278"/>
    </row>
    <row r="122" spans="1:20" ht="15" thickBot="1" x14ac:dyDescent="0.25">
      <c r="A122" s="31"/>
      <c r="B122" s="31" t="s">
        <v>46</v>
      </c>
      <c r="D122" s="43">
        <v>0.24990000000000001</v>
      </c>
      <c r="E122" s="44"/>
      <c r="F122" s="614">
        <f>F118*D122</f>
        <v>41733300</v>
      </c>
      <c r="G122" s="594">
        <f>F122*H19</f>
        <v>721652.22359999991</v>
      </c>
      <c r="I122" s="418" t="s">
        <v>76</v>
      </c>
      <c r="K122" s="556"/>
      <c r="L122" s="111"/>
      <c r="M122" s="111"/>
      <c r="N122" s="111"/>
      <c r="O122" s="111"/>
      <c r="P122" s="111"/>
      <c r="Q122" s="111"/>
      <c r="R122" s="111"/>
      <c r="S122" s="111"/>
      <c r="T122" s="278"/>
    </row>
    <row r="123" spans="1:20" ht="14.25" x14ac:dyDescent="0.2">
      <c r="A123" s="31"/>
      <c r="B123" s="31" t="s">
        <v>47</v>
      </c>
      <c r="D123" s="43">
        <v>8.3299999999999999E-2</v>
      </c>
      <c r="E123" s="44"/>
      <c r="F123" s="614">
        <f>F118*D123</f>
        <v>13911100</v>
      </c>
      <c r="G123" s="594">
        <f>F123*H19</f>
        <v>240550.74119999999</v>
      </c>
      <c r="I123" s="419" t="s">
        <v>42</v>
      </c>
      <c r="K123" s="556"/>
      <c r="L123" s="111"/>
      <c r="M123" s="111"/>
      <c r="N123" s="111"/>
      <c r="O123" s="111"/>
      <c r="P123" s="111"/>
      <c r="Q123" s="111"/>
      <c r="R123" s="111"/>
      <c r="S123" s="111"/>
      <c r="T123" s="278"/>
    </row>
    <row r="124" spans="1:20" ht="16.5" thickBot="1" x14ac:dyDescent="0.3">
      <c r="A124" s="138"/>
      <c r="B124" s="138"/>
      <c r="C124" s="112"/>
      <c r="D124" s="1063" t="s">
        <v>48</v>
      </c>
      <c r="E124" s="1063"/>
      <c r="F124" s="1063"/>
      <c r="G124" s="1063"/>
      <c r="H124" s="259" t="s">
        <v>22</v>
      </c>
      <c r="I124" s="587">
        <f>SUM(G119:G123)</f>
        <v>6337775.650799999</v>
      </c>
      <c r="K124" s="562"/>
      <c r="L124" s="112"/>
      <c r="M124" s="112"/>
      <c r="N124" s="112"/>
      <c r="O124" s="112"/>
      <c r="P124" s="112"/>
      <c r="Q124" s="112"/>
      <c r="R124" s="112"/>
      <c r="S124" s="112"/>
      <c r="T124" s="277"/>
    </row>
    <row r="125" spans="1:20" x14ac:dyDescent="0.2">
      <c r="A125" s="33" t="s">
        <v>39</v>
      </c>
      <c r="B125" s="31" t="s">
        <v>219</v>
      </c>
      <c r="C125" s="31" t="s">
        <v>219</v>
      </c>
      <c r="D125" s="32"/>
      <c r="E125" s="32"/>
      <c r="G125" s="262">
        <v>0</v>
      </c>
      <c r="H125" s="34"/>
      <c r="I125" s="187"/>
      <c r="K125" s="561" t="s">
        <v>352</v>
      </c>
      <c r="L125" s="111"/>
      <c r="M125" s="111"/>
      <c r="N125" s="111"/>
      <c r="O125" s="111"/>
      <c r="P125" s="111"/>
      <c r="Q125" s="111"/>
      <c r="R125" s="111"/>
      <c r="S125" s="111"/>
      <c r="T125" s="278"/>
    </row>
    <row r="126" spans="1:20" ht="13.5" thickBot="1" x14ac:dyDescent="0.25">
      <c r="A126" s="36" t="s">
        <v>40</v>
      </c>
      <c r="B126" s="31" t="s">
        <v>213</v>
      </c>
      <c r="C126" s="31" t="s">
        <v>213</v>
      </c>
      <c r="D126" s="31"/>
      <c r="E126" s="31"/>
      <c r="G126" s="242">
        <v>7</v>
      </c>
      <c r="I126" s="187"/>
      <c r="K126" s="561"/>
      <c r="L126" s="111"/>
      <c r="M126" s="111"/>
      <c r="N126" s="111"/>
      <c r="O126" s="111"/>
      <c r="P126" s="111"/>
      <c r="Q126" s="111"/>
      <c r="R126" s="111"/>
      <c r="S126" s="111"/>
      <c r="T126" s="278"/>
    </row>
    <row r="127" spans="1:20" ht="13.5" thickBot="1" x14ac:dyDescent="0.25">
      <c r="A127" s="31"/>
      <c r="B127" s="31"/>
      <c r="D127" s="31"/>
      <c r="E127" s="37"/>
      <c r="F127" s="37" t="s">
        <v>205</v>
      </c>
      <c r="G127" s="38" t="s">
        <v>41</v>
      </c>
      <c r="I127" s="188"/>
      <c r="K127" s="556"/>
      <c r="L127" s="111"/>
      <c r="M127" s="111"/>
      <c r="N127" s="111"/>
      <c r="O127" s="111"/>
      <c r="P127" s="111"/>
      <c r="Q127" s="111"/>
      <c r="R127" s="111"/>
      <c r="S127" s="111"/>
      <c r="T127" s="278"/>
    </row>
    <row r="128" spans="1:20" ht="13.5" thickBot="1" x14ac:dyDescent="0.25">
      <c r="A128" s="31"/>
      <c r="B128" s="31"/>
      <c r="C128" s="246" t="s">
        <v>203</v>
      </c>
      <c r="D128" s="37"/>
      <c r="E128" s="37"/>
      <c r="F128" s="72">
        <f>G125</f>
        <v>0</v>
      </c>
      <c r="G128" s="40" t="s">
        <v>42</v>
      </c>
      <c r="I128" s="188"/>
      <c r="K128" s="556" t="s">
        <v>358</v>
      </c>
      <c r="L128" s="111"/>
      <c r="M128" s="111"/>
      <c r="N128" s="111"/>
      <c r="O128" s="111"/>
      <c r="P128" s="111"/>
      <c r="Q128" s="111"/>
      <c r="R128" s="111"/>
      <c r="S128" s="111"/>
      <c r="T128" s="278"/>
    </row>
    <row r="129" spans="1:20" ht="14.25" customHeight="1" thickBot="1" x14ac:dyDescent="0.25">
      <c r="A129" s="31"/>
      <c r="B129" s="31" t="s">
        <v>43</v>
      </c>
      <c r="D129" s="41">
        <v>0.89290000000000003</v>
      </c>
      <c r="E129" s="42"/>
      <c r="F129" s="73">
        <f>F128*D129</f>
        <v>0</v>
      </c>
      <c r="G129" s="539">
        <f>F129*H19</f>
        <v>0</v>
      </c>
      <c r="I129" s="188"/>
      <c r="K129" s="556"/>
      <c r="L129" s="111"/>
      <c r="M129" s="111"/>
      <c r="N129" s="111"/>
      <c r="O129" s="111"/>
      <c r="P129" s="111"/>
      <c r="Q129" s="111"/>
      <c r="R129" s="111"/>
      <c r="S129" s="111"/>
      <c r="T129" s="278"/>
    </row>
    <row r="130" spans="1:20" ht="13.5" thickBot="1" x14ac:dyDescent="0.25">
      <c r="A130" s="31"/>
      <c r="B130" s="31" t="s">
        <v>44</v>
      </c>
      <c r="D130" s="43">
        <v>0.7016</v>
      </c>
      <c r="E130" s="44"/>
      <c r="F130" s="73">
        <f>F128*D130</f>
        <v>0</v>
      </c>
      <c r="G130" s="539">
        <f>F130*H19</f>
        <v>0</v>
      </c>
      <c r="I130" s="188"/>
      <c r="K130" s="658"/>
      <c r="L130" s="111"/>
      <c r="M130" s="111"/>
      <c r="N130" s="111"/>
      <c r="O130" s="111"/>
      <c r="P130" s="111"/>
      <c r="Q130" s="111"/>
      <c r="R130" s="111"/>
      <c r="S130" s="111"/>
      <c r="T130" s="278"/>
    </row>
    <row r="131" spans="1:20" ht="14.25" customHeight="1" thickBot="1" x14ac:dyDescent="0.25">
      <c r="A131" s="31"/>
      <c r="B131" s="31" t="s">
        <v>45</v>
      </c>
      <c r="D131" s="43">
        <v>0.55130000000000001</v>
      </c>
      <c r="E131" s="44"/>
      <c r="F131" s="73">
        <f>F128*D131</f>
        <v>0</v>
      </c>
      <c r="G131" s="539">
        <f>F131*H19</f>
        <v>0</v>
      </c>
      <c r="I131" s="188"/>
      <c r="K131" s="556"/>
      <c r="L131" s="111"/>
      <c r="M131" s="111"/>
      <c r="N131" s="111"/>
      <c r="O131" s="111"/>
      <c r="P131" s="111"/>
      <c r="Q131" s="111"/>
      <c r="R131" s="111"/>
      <c r="S131" s="111"/>
      <c r="T131" s="278"/>
    </row>
    <row r="132" spans="1:20" ht="13.5" thickBot="1" x14ac:dyDescent="0.25">
      <c r="A132" s="31"/>
      <c r="B132" s="31" t="s">
        <v>46</v>
      </c>
      <c r="D132" s="43">
        <v>0.42880000000000001</v>
      </c>
      <c r="E132" s="44"/>
      <c r="F132" s="73">
        <f>F128*D132</f>
        <v>0</v>
      </c>
      <c r="G132" s="539">
        <f>F132*H19</f>
        <v>0</v>
      </c>
      <c r="I132" s="188"/>
      <c r="K132" s="556"/>
      <c r="L132" s="111"/>
      <c r="M132" s="111"/>
      <c r="N132" s="241"/>
      <c r="O132" s="111"/>
      <c r="P132" s="111"/>
      <c r="Q132" s="111"/>
      <c r="R132" s="111"/>
      <c r="S132" s="111"/>
      <c r="T132" s="278"/>
    </row>
    <row r="133" spans="1:20" ht="13.5" thickBot="1" x14ac:dyDescent="0.25">
      <c r="A133" s="31"/>
      <c r="B133" s="31" t="s">
        <v>47</v>
      </c>
      <c r="D133" s="43">
        <v>0.30630000000000002</v>
      </c>
      <c r="E133" s="44"/>
      <c r="F133" s="73">
        <f>F128*D133</f>
        <v>0</v>
      </c>
      <c r="G133" s="539">
        <f>F133*H19</f>
        <v>0</v>
      </c>
      <c r="I133" s="188"/>
      <c r="K133" s="556"/>
      <c r="L133" s="111"/>
      <c r="M133" s="111"/>
      <c r="N133" s="111"/>
      <c r="O133" s="111"/>
      <c r="P133" s="111"/>
      <c r="Q133" s="111"/>
      <c r="R133" s="111"/>
      <c r="S133" s="111"/>
      <c r="T133" s="278"/>
    </row>
    <row r="134" spans="1:20" ht="15" thickBot="1" x14ac:dyDescent="0.25">
      <c r="A134" s="31"/>
      <c r="B134" s="31" t="s">
        <v>49</v>
      </c>
      <c r="D134" s="43">
        <v>0.18379999999999999</v>
      </c>
      <c r="E134" s="44"/>
      <c r="F134" s="73">
        <f>F128*D134</f>
        <v>0</v>
      </c>
      <c r="G134" s="539">
        <f>F134*H19</f>
        <v>0</v>
      </c>
      <c r="I134" s="418" t="s">
        <v>77</v>
      </c>
      <c r="K134" s="659"/>
      <c r="L134" s="111"/>
      <c r="M134" s="111"/>
      <c r="N134" s="111"/>
      <c r="O134" s="111"/>
      <c r="P134" s="111"/>
      <c r="Q134" s="111"/>
      <c r="R134" s="111"/>
      <c r="S134" s="111"/>
      <c r="T134" s="278"/>
    </row>
    <row r="135" spans="1:20" ht="15" thickBot="1" x14ac:dyDescent="0.25">
      <c r="A135" s="31"/>
      <c r="B135" s="31" t="s">
        <v>50</v>
      </c>
      <c r="D135" s="43">
        <v>6.13E-2</v>
      </c>
      <c r="E135" s="44"/>
      <c r="F135" s="73">
        <f>F128*D135</f>
        <v>0</v>
      </c>
      <c r="G135" s="539">
        <f>F135*H19</f>
        <v>0</v>
      </c>
      <c r="I135" s="419" t="s">
        <v>42</v>
      </c>
      <c r="K135" s="659"/>
      <c r="L135" s="111"/>
      <c r="M135" s="111"/>
      <c r="N135" s="111"/>
      <c r="O135" s="111"/>
      <c r="P135" s="111"/>
      <c r="Q135" s="111"/>
      <c r="R135" s="111"/>
      <c r="S135" s="111"/>
      <c r="T135" s="278"/>
    </row>
    <row r="136" spans="1:20" ht="16.5" thickBot="1" x14ac:dyDescent="0.3">
      <c r="A136" s="138"/>
      <c r="B136" s="138"/>
      <c r="C136" s="112"/>
      <c r="D136" s="1064" t="s">
        <v>51</v>
      </c>
      <c r="E136" s="1064"/>
      <c r="F136" s="1064"/>
      <c r="G136" s="1064"/>
      <c r="H136" s="259" t="s">
        <v>22</v>
      </c>
      <c r="I136" s="587">
        <f>SUM(G129:G135)</f>
        <v>0</v>
      </c>
      <c r="K136" s="556"/>
      <c r="L136" s="112"/>
      <c r="M136" s="112"/>
      <c r="N136" s="112"/>
      <c r="O136" s="112"/>
      <c r="P136" s="112"/>
      <c r="Q136" s="112"/>
      <c r="R136" s="112"/>
      <c r="S136" s="112"/>
      <c r="T136" s="277"/>
    </row>
    <row r="137" spans="1:20" x14ac:dyDescent="0.2">
      <c r="A137" s="35" t="s">
        <v>39</v>
      </c>
      <c r="B137" s="31" t="s">
        <v>220</v>
      </c>
      <c r="C137" s="31" t="s">
        <v>220</v>
      </c>
      <c r="D137" s="31"/>
      <c r="E137" s="31"/>
      <c r="G137" s="262">
        <v>0</v>
      </c>
      <c r="H137" s="34"/>
      <c r="I137" s="187"/>
      <c r="K137" s="247"/>
      <c r="L137" s="248"/>
      <c r="M137" s="248"/>
      <c r="N137" s="248"/>
      <c r="O137" s="248"/>
      <c r="P137" s="248"/>
      <c r="Q137" s="248"/>
      <c r="R137" s="248"/>
      <c r="S137" s="248"/>
      <c r="T137" s="280"/>
    </row>
    <row r="138" spans="1:20" ht="13.5" thickBot="1" x14ac:dyDescent="0.25">
      <c r="A138" s="36" t="s">
        <v>40</v>
      </c>
      <c r="B138" s="31" t="s">
        <v>213</v>
      </c>
      <c r="C138" s="31" t="s">
        <v>213</v>
      </c>
      <c r="D138" s="31"/>
      <c r="E138" s="31"/>
      <c r="G138" s="242">
        <v>10</v>
      </c>
      <c r="I138" s="187"/>
      <c r="K138" s="658"/>
      <c r="L138" s="111"/>
      <c r="M138" s="111"/>
      <c r="N138" s="111"/>
      <c r="O138" s="111"/>
      <c r="P138" s="111"/>
      <c r="Q138" s="111"/>
      <c r="R138" s="111"/>
      <c r="S138" s="111"/>
      <c r="T138" s="278"/>
    </row>
    <row r="139" spans="1:20" ht="13.5" thickBot="1" x14ac:dyDescent="0.25">
      <c r="A139" s="31"/>
      <c r="B139" s="31"/>
      <c r="D139" s="31"/>
      <c r="E139" s="37"/>
      <c r="F139" s="37" t="s">
        <v>205</v>
      </c>
      <c r="G139" s="38" t="s">
        <v>41</v>
      </c>
      <c r="I139" s="188"/>
      <c r="K139" s="281"/>
      <c r="L139" s="111"/>
      <c r="M139" s="111"/>
      <c r="N139" s="111"/>
      <c r="O139" s="111"/>
      <c r="P139" s="111"/>
      <c r="Q139" s="111"/>
      <c r="R139" s="111"/>
      <c r="S139" s="111"/>
      <c r="T139" s="278"/>
    </row>
    <row r="140" spans="1:20" ht="13.5" thickBot="1" x14ac:dyDescent="0.25">
      <c r="A140" s="31"/>
      <c r="B140" s="31"/>
      <c r="C140" s="246" t="s">
        <v>204</v>
      </c>
      <c r="D140" s="37"/>
      <c r="E140" s="37"/>
      <c r="F140" s="72">
        <f>G137</f>
        <v>0</v>
      </c>
      <c r="G140" s="40" t="s">
        <v>42</v>
      </c>
      <c r="I140" s="188"/>
      <c r="K140" s="281"/>
      <c r="L140" s="111"/>
      <c r="M140" s="111"/>
      <c r="N140" s="111"/>
      <c r="O140" s="111"/>
      <c r="P140" s="111"/>
      <c r="Q140" s="111"/>
      <c r="R140" s="111"/>
      <c r="S140" s="111"/>
      <c r="T140" s="278"/>
    </row>
    <row r="141" spans="1:20" ht="13.5" thickBot="1" x14ac:dyDescent="0.25">
      <c r="A141" s="31"/>
      <c r="B141" s="31" t="s">
        <v>43</v>
      </c>
      <c r="D141" s="41">
        <v>0.92500000000000004</v>
      </c>
      <c r="E141" s="42"/>
      <c r="F141" s="73">
        <f>F140*D141</f>
        <v>0</v>
      </c>
      <c r="G141" s="539">
        <f>F141*H19</f>
        <v>0</v>
      </c>
      <c r="I141" s="188"/>
      <c r="K141" s="281"/>
      <c r="L141" s="111"/>
      <c r="M141" s="111"/>
      <c r="N141" s="111"/>
      <c r="O141" s="111"/>
      <c r="P141" s="111"/>
      <c r="Q141" s="111"/>
      <c r="R141" s="111"/>
      <c r="S141" s="111"/>
      <c r="T141" s="278"/>
    </row>
    <row r="142" spans="1:20" ht="13.5" thickBot="1" x14ac:dyDescent="0.25">
      <c r="A142" s="31"/>
      <c r="B142" s="31" t="s">
        <v>44</v>
      </c>
      <c r="D142" s="43">
        <v>0.78620000000000001</v>
      </c>
      <c r="E142" s="44"/>
      <c r="F142" s="73">
        <f>F140*D142</f>
        <v>0</v>
      </c>
      <c r="G142" s="539">
        <f>F142*H19</f>
        <v>0</v>
      </c>
      <c r="I142" s="188"/>
      <c r="K142" s="250"/>
      <c r="L142" s="111"/>
      <c r="M142" s="111"/>
      <c r="N142" s="111"/>
      <c r="O142" s="111"/>
      <c r="P142" s="111"/>
      <c r="Q142" s="111"/>
      <c r="R142" s="111"/>
      <c r="S142" s="111"/>
      <c r="T142" s="278"/>
    </row>
    <row r="143" spans="1:20" ht="13.5" thickBot="1" x14ac:dyDescent="0.25">
      <c r="A143" s="31"/>
      <c r="B143" s="31" t="s">
        <v>45</v>
      </c>
      <c r="D143" s="43">
        <v>0.66830000000000001</v>
      </c>
      <c r="E143" s="44"/>
      <c r="F143" s="73">
        <f>F140*D143</f>
        <v>0</v>
      </c>
      <c r="G143" s="539">
        <f>F143*H19</f>
        <v>0</v>
      </c>
      <c r="I143" s="188"/>
      <c r="K143" s="284"/>
      <c r="L143" s="111"/>
      <c r="M143" s="111"/>
      <c r="N143" s="111"/>
      <c r="O143" s="111"/>
      <c r="P143" s="111"/>
      <c r="Q143" s="111"/>
      <c r="R143" s="111"/>
      <c r="S143" s="111"/>
      <c r="T143" s="278"/>
    </row>
    <row r="144" spans="1:20" ht="13.5" thickBot="1" x14ac:dyDescent="0.25">
      <c r="A144" s="31"/>
      <c r="B144" s="31" t="s">
        <v>46</v>
      </c>
      <c r="D144" s="43">
        <v>0.56810000000000005</v>
      </c>
      <c r="E144" s="44"/>
      <c r="F144" s="73">
        <f>F140*D144</f>
        <v>0</v>
      </c>
      <c r="G144" s="539">
        <f>F144*H19</f>
        <v>0</v>
      </c>
      <c r="I144" s="188"/>
      <c r="K144" s="250"/>
      <c r="L144" s="111"/>
      <c r="M144" s="111"/>
      <c r="N144" s="111"/>
      <c r="O144" s="111"/>
      <c r="P144" s="111"/>
      <c r="Q144" s="111"/>
      <c r="R144" s="111"/>
      <c r="S144" s="111"/>
      <c r="T144" s="278"/>
    </row>
    <row r="145" spans="1:20" ht="13.5" thickBot="1" x14ac:dyDescent="0.25">
      <c r="A145" s="31"/>
      <c r="B145" s="31" t="s">
        <v>47</v>
      </c>
      <c r="D145" s="43">
        <v>0.48070000000000002</v>
      </c>
      <c r="E145" s="44"/>
      <c r="F145" s="73">
        <f>F140*D145</f>
        <v>0</v>
      </c>
      <c r="G145" s="539">
        <f>F145*H19</f>
        <v>0</v>
      </c>
      <c r="I145" s="188"/>
      <c r="K145" s="658"/>
      <c r="L145" s="111"/>
      <c r="M145" s="111"/>
      <c r="N145" s="111"/>
      <c r="O145" s="111"/>
      <c r="P145" s="111"/>
      <c r="Q145" s="111"/>
      <c r="R145" s="111"/>
      <c r="S145" s="111"/>
      <c r="T145" s="278"/>
    </row>
    <row r="146" spans="1:20" ht="13.5" thickBot="1" x14ac:dyDescent="0.25">
      <c r="A146" s="31"/>
      <c r="B146" s="31" t="s">
        <v>49</v>
      </c>
      <c r="D146" s="43">
        <v>0.39329999999999998</v>
      </c>
      <c r="E146" s="44"/>
      <c r="F146" s="73">
        <f>F140*D146</f>
        <v>0</v>
      </c>
      <c r="G146" s="539">
        <f>F146*H19</f>
        <v>0</v>
      </c>
      <c r="I146" s="188"/>
      <c r="K146" s="281"/>
      <c r="L146" s="111"/>
      <c r="M146" s="111"/>
      <c r="N146" s="111"/>
      <c r="O146" s="111"/>
      <c r="P146" s="111"/>
      <c r="Q146" s="111"/>
      <c r="R146" s="111"/>
      <c r="S146" s="111"/>
      <c r="T146" s="278"/>
    </row>
    <row r="147" spans="1:20" ht="13.5" thickBot="1" x14ac:dyDescent="0.25">
      <c r="A147" s="31"/>
      <c r="B147" s="31" t="s">
        <v>50</v>
      </c>
      <c r="D147" s="43">
        <v>0.30590000000000001</v>
      </c>
      <c r="E147" s="44"/>
      <c r="F147" s="73">
        <f>F140*D147</f>
        <v>0</v>
      </c>
      <c r="G147" s="539">
        <f>F147*H19</f>
        <v>0</v>
      </c>
      <c r="I147" s="188"/>
      <c r="K147" s="281"/>
      <c r="L147" s="111"/>
      <c r="M147" s="111"/>
      <c r="N147" s="111"/>
      <c r="O147" s="111"/>
      <c r="P147" s="111"/>
      <c r="Q147" s="111"/>
      <c r="R147" s="111"/>
      <c r="S147" s="111"/>
      <c r="T147" s="278"/>
    </row>
    <row r="148" spans="1:20" ht="13.5" thickBot="1" x14ac:dyDescent="0.25">
      <c r="A148" s="31"/>
      <c r="B148" s="31" t="s">
        <v>52</v>
      </c>
      <c r="D148" s="43">
        <v>0.2185</v>
      </c>
      <c r="E148" s="44"/>
      <c r="F148" s="73">
        <f>F140*D148</f>
        <v>0</v>
      </c>
      <c r="G148" s="539">
        <f>F148*H19</f>
        <v>0</v>
      </c>
      <c r="I148" s="188"/>
      <c r="K148" s="281"/>
      <c r="L148" s="111"/>
      <c r="M148" s="111"/>
      <c r="N148" s="111"/>
      <c r="O148" s="111"/>
      <c r="P148" s="111"/>
      <c r="Q148" s="111"/>
      <c r="R148" s="111"/>
      <c r="S148" s="111"/>
      <c r="T148" s="278"/>
    </row>
    <row r="149" spans="1:20" ht="15" thickBot="1" x14ac:dyDescent="0.25">
      <c r="A149" s="31"/>
      <c r="B149" s="31" t="s">
        <v>53</v>
      </c>
      <c r="D149" s="43">
        <v>0.13109999999999999</v>
      </c>
      <c r="E149" s="44"/>
      <c r="F149" s="73">
        <f>F140*D149</f>
        <v>0</v>
      </c>
      <c r="G149" s="539">
        <f>F149*H19</f>
        <v>0</v>
      </c>
      <c r="I149" s="418" t="s">
        <v>78</v>
      </c>
      <c r="K149" s="250"/>
      <c r="L149" s="111"/>
      <c r="M149" s="111"/>
      <c r="N149" s="111"/>
      <c r="O149" s="111"/>
      <c r="P149" s="111"/>
      <c r="Q149" s="111"/>
      <c r="R149" s="111"/>
      <c r="S149" s="111"/>
      <c r="T149" s="278"/>
    </row>
    <row r="150" spans="1:20" ht="15" thickBot="1" x14ac:dyDescent="0.25">
      <c r="A150" s="31"/>
      <c r="B150" s="31" t="s">
        <v>54</v>
      </c>
      <c r="D150" s="51">
        <v>4.3700000000000003E-2</v>
      </c>
      <c r="E150" s="52"/>
      <c r="F150" s="73">
        <f>F140*D150</f>
        <v>0</v>
      </c>
      <c r="G150" s="539">
        <f>F150*H19</f>
        <v>0</v>
      </c>
      <c r="H150" s="453"/>
      <c r="I150" s="419" t="s">
        <v>42</v>
      </c>
      <c r="K150" s="556"/>
      <c r="L150" s="111"/>
      <c r="M150" s="111"/>
      <c r="N150" s="111"/>
      <c r="O150" s="111"/>
      <c r="P150" s="111"/>
      <c r="Q150" s="111"/>
      <c r="R150" s="111"/>
      <c r="S150" s="111"/>
      <c r="T150" s="278"/>
    </row>
    <row r="151" spans="1:20" ht="16.5" thickBot="1" x14ac:dyDescent="0.3">
      <c r="A151" s="255"/>
      <c r="B151" s="255"/>
      <c r="C151" s="111"/>
      <c r="D151" s="1062" t="s">
        <v>55</v>
      </c>
      <c r="E151" s="1062"/>
      <c r="F151" s="1062"/>
      <c r="G151" s="1062"/>
      <c r="H151" s="454" t="s">
        <v>22</v>
      </c>
      <c r="I151" s="587">
        <f>SUM(G141:G150)</f>
        <v>0</v>
      </c>
      <c r="K151" s="279"/>
      <c r="L151" s="112"/>
      <c r="M151" s="112"/>
      <c r="N151" s="112"/>
      <c r="O151" s="112"/>
      <c r="P151" s="112"/>
      <c r="Q151" s="112"/>
      <c r="R151" s="112"/>
      <c r="S151" s="112"/>
      <c r="T151" s="277"/>
    </row>
    <row r="152" spans="1:20" ht="21" customHeight="1" thickBot="1" x14ac:dyDescent="0.3">
      <c r="A152" s="255"/>
      <c r="B152" s="255"/>
      <c r="C152" s="455"/>
      <c r="D152" s="388"/>
      <c r="E152" s="388"/>
      <c r="F152" s="1059" t="s">
        <v>291</v>
      </c>
      <c r="G152" s="1060"/>
      <c r="H152" s="1061"/>
      <c r="I152" s="571">
        <f>I114+I124+I136+I151</f>
        <v>6337775.650799999</v>
      </c>
      <c r="K152" s="563" t="s">
        <v>324</v>
      </c>
      <c r="R152" s="241" t="s">
        <v>215</v>
      </c>
    </row>
    <row r="153" spans="1:20" ht="9" customHeight="1" thickBot="1" x14ac:dyDescent="0.3">
      <c r="A153" s="6"/>
      <c r="B153" s="195"/>
      <c r="C153" s="431"/>
      <c r="D153" s="432"/>
      <c r="E153" s="429"/>
      <c r="F153" s="428"/>
      <c r="G153" s="429"/>
      <c r="H153" s="429"/>
      <c r="I153" s="179"/>
      <c r="J153" s="312"/>
      <c r="K153" s="312"/>
      <c r="L153" s="312"/>
      <c r="M153" s="312"/>
      <c r="N153" s="312"/>
      <c r="O153" s="312"/>
      <c r="P153" s="312"/>
      <c r="Q153" s="312"/>
      <c r="R153" s="312"/>
      <c r="S153" s="312"/>
      <c r="T153" s="312"/>
    </row>
    <row r="154" spans="1:20" ht="24.6" customHeight="1" thickBot="1" x14ac:dyDescent="0.4">
      <c r="A154" s="6"/>
      <c r="B154" s="167"/>
      <c r="C154" s="979" t="s">
        <v>317</v>
      </c>
      <c r="D154" s="980"/>
      <c r="E154" s="980"/>
      <c r="F154" s="980"/>
      <c r="G154" s="980"/>
      <c r="H154" s="981"/>
      <c r="I154" s="737">
        <f>I102+I152</f>
        <v>40573608.58980798</v>
      </c>
      <c r="J154" s="312"/>
      <c r="K154" s="9" t="s">
        <v>335</v>
      </c>
      <c r="L154" s="312"/>
      <c r="M154" s="312"/>
      <c r="N154" s="312"/>
      <c r="O154" s="312"/>
      <c r="P154" s="413" t="s">
        <v>334</v>
      </c>
      <c r="Q154" s="312"/>
      <c r="R154" s="312"/>
      <c r="S154" s="312"/>
      <c r="T154" s="312"/>
    </row>
    <row r="155" spans="1:20" ht="15.6" customHeight="1" x14ac:dyDescent="0.25">
      <c r="A155" s="315"/>
      <c r="B155" s="311" t="s">
        <v>233</v>
      </c>
      <c r="C155" s="943" t="s">
        <v>509</v>
      </c>
      <c r="D155" s="735"/>
      <c r="E155" s="735"/>
      <c r="F155" s="735"/>
      <c r="G155" s="735"/>
      <c r="H155" s="735"/>
      <c r="I155" s="736"/>
      <c r="J155" s="312"/>
      <c r="K155" s="312"/>
      <c r="L155" s="312"/>
      <c r="M155" s="312"/>
      <c r="N155" s="312"/>
      <c r="O155" s="312"/>
      <c r="P155" s="312"/>
      <c r="Q155" s="312"/>
      <c r="R155" s="312"/>
      <c r="S155" s="312"/>
      <c r="T155" s="312"/>
    </row>
    <row r="156" spans="1:20" ht="15.6" customHeight="1" x14ac:dyDescent="0.2">
      <c r="A156" s="361"/>
      <c r="B156" s="310" t="s">
        <v>235</v>
      </c>
      <c r="C156" s="835" t="s">
        <v>510</v>
      </c>
      <c r="D156" s="746"/>
      <c r="E156" s="746"/>
      <c r="F156" s="746"/>
      <c r="G156" s="746"/>
      <c r="H156" s="746"/>
      <c r="I156" s="944"/>
    </row>
    <row r="157" spans="1:20" ht="15.6" customHeight="1" x14ac:dyDescent="0.25">
      <c r="A157" s="361"/>
      <c r="B157" s="310"/>
      <c r="C157" s="835" t="s">
        <v>481</v>
      </c>
      <c r="D157" s="746"/>
      <c r="E157" s="746"/>
      <c r="F157" s="746"/>
      <c r="G157" s="746"/>
      <c r="H157" s="746"/>
      <c r="I157" s="944"/>
    </row>
    <row r="158" spans="1:20" ht="15.6" customHeight="1" x14ac:dyDescent="0.25">
      <c r="A158" s="361"/>
      <c r="B158" s="310"/>
      <c r="C158" s="835" t="s">
        <v>482</v>
      </c>
      <c r="D158" s="746"/>
      <c r="E158" s="746"/>
      <c r="F158" s="746"/>
      <c r="G158" s="746"/>
      <c r="H158" s="746"/>
      <c r="I158" s="944"/>
    </row>
    <row r="159" spans="1:20" ht="15.6" customHeight="1" x14ac:dyDescent="0.2">
      <c r="A159" s="361"/>
      <c r="B159" s="310" t="s">
        <v>234</v>
      </c>
      <c r="C159" s="835" t="s">
        <v>483</v>
      </c>
      <c r="D159" s="746"/>
      <c r="E159" s="746"/>
      <c r="F159" s="746"/>
      <c r="G159" s="746"/>
      <c r="H159" s="746"/>
      <c r="I159" s="944"/>
    </row>
    <row r="160" spans="1:20" ht="15.75" customHeight="1" x14ac:dyDescent="0.25">
      <c r="A160" s="361"/>
      <c r="B160" s="310"/>
      <c r="C160" s="835" t="s">
        <v>484</v>
      </c>
      <c r="D160" s="746"/>
      <c r="E160" s="746"/>
      <c r="F160" s="746"/>
      <c r="G160" s="746"/>
      <c r="H160" s="746"/>
      <c r="I160" s="944"/>
    </row>
    <row r="161" spans="1:9" x14ac:dyDescent="0.2">
      <c r="A161" s="362"/>
      <c r="B161" s="992" t="s">
        <v>276</v>
      </c>
      <c r="C161" s="993"/>
      <c r="D161" s="993"/>
      <c r="E161" s="993"/>
      <c r="F161" s="993"/>
      <c r="G161" s="993"/>
      <c r="H161" s="993"/>
      <c r="I161" s="994"/>
    </row>
    <row r="162" spans="1:9" x14ac:dyDescent="0.2">
      <c r="A162" s="362"/>
      <c r="B162" s="972" t="s">
        <v>277</v>
      </c>
      <c r="C162" s="973"/>
      <c r="D162" s="973"/>
      <c r="E162" s="973"/>
      <c r="F162" s="973"/>
      <c r="G162" s="973"/>
      <c r="H162" s="973"/>
      <c r="I162" s="974"/>
    </row>
    <row r="163" spans="1:9" x14ac:dyDescent="0.2">
      <c r="A163" s="362"/>
      <c r="B163" s="975" t="s">
        <v>278</v>
      </c>
      <c r="C163" s="976"/>
      <c r="D163" s="976"/>
      <c r="E163" s="976"/>
      <c r="F163" s="976"/>
      <c r="G163" s="976"/>
      <c r="H163" s="976"/>
      <c r="I163" s="977"/>
    </row>
    <row r="165" spans="1:9" x14ac:dyDescent="0.2">
      <c r="C165" s="6"/>
    </row>
    <row r="166" spans="1:9" x14ac:dyDescent="0.2">
      <c r="C166" s="6"/>
    </row>
    <row r="167" spans="1:9" x14ac:dyDescent="0.2">
      <c r="C167" s="6"/>
    </row>
    <row r="168" spans="1:9" x14ac:dyDescent="0.2">
      <c r="C168" s="6"/>
    </row>
  </sheetData>
  <mergeCells count="40">
    <mergeCell ref="B43:G43"/>
    <mergeCell ref="C24:H24"/>
    <mergeCell ref="B44:F44"/>
    <mergeCell ref="C46:G46"/>
    <mergeCell ref="B35:H35"/>
    <mergeCell ref="C42:D42"/>
    <mergeCell ref="D74:G74"/>
    <mergeCell ref="D114:G114"/>
    <mergeCell ref="B81:H81"/>
    <mergeCell ref="C95:H95"/>
    <mergeCell ref="C78:E78"/>
    <mergeCell ref="C79:E79"/>
    <mergeCell ref="D2:H2"/>
    <mergeCell ref="D3:H3"/>
    <mergeCell ref="D4:H4"/>
    <mergeCell ref="E5:G5"/>
    <mergeCell ref="E6:G6"/>
    <mergeCell ref="C20:H20"/>
    <mergeCell ref="F17:G17"/>
    <mergeCell ref="B34:H34"/>
    <mergeCell ref="C18:G18"/>
    <mergeCell ref="B11:H11"/>
    <mergeCell ref="C15:G15"/>
    <mergeCell ref="C16:D16"/>
    <mergeCell ref="C19:G19"/>
    <mergeCell ref="F16:G16"/>
    <mergeCell ref="C17:D17"/>
    <mergeCell ref="B161:I161"/>
    <mergeCell ref="K89:Q89"/>
    <mergeCell ref="C105:I105"/>
    <mergeCell ref="B162:I162"/>
    <mergeCell ref="B163:I163"/>
    <mergeCell ref="C102:H102"/>
    <mergeCell ref="F152:H152"/>
    <mergeCell ref="C154:H154"/>
    <mergeCell ref="D151:G151"/>
    <mergeCell ref="D124:G124"/>
    <mergeCell ref="D136:G136"/>
    <mergeCell ref="C96:H96"/>
    <mergeCell ref="C97:H97"/>
  </mergeCells>
  <dataValidations disablePrompts="1" count="1">
    <dataValidation type="list" allowBlank="1" showInputMessage="1" showErrorMessage="1" sqref="G138 G116 G126">
      <formula1>"0,5,7,10"</formula1>
    </dataValidation>
  </dataValidations>
  <hyperlinks>
    <hyperlink ref="R152" r:id="rId1"/>
    <hyperlink ref="C81:H81" r:id="rId2" display="* Current Local Sales &amp; Use Tax Rates can be found at http://www.revenue.ne.gov/question/sales.htm"/>
    <hyperlink ref="K90" r:id="rId3"/>
    <hyperlink ref="O106" r:id="rId4"/>
    <hyperlink ref="P154" r:id="rId5"/>
    <hyperlink ref="C20:H20" r:id="rId6" display="http://www.revenue.nebraska.gov/PAD/research/valuation/avg_rates/avgrate2014.pdf"/>
  </hyperlinks>
  <printOptions horizontalCentered="1" verticalCentered="1"/>
  <pageMargins left="0.45" right="0.45" top="0.75" bottom="0.75" header="0.3" footer="0.3"/>
  <pageSetup scale="67" fitToHeight="0" orientation="portrait" r:id="rId7"/>
  <rowBreaks count="3" manualBreakCount="3">
    <brk id="56" max="8" man="1"/>
    <brk id="103" max="8" man="1"/>
    <brk id="163" max="16383" man="1"/>
  </rowBreaks>
  <colBreaks count="2" manualBreakCount="2">
    <brk id="8" max="162" man="1"/>
    <brk id="9" max="1048575" man="1"/>
  </col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I53"/>
  <sheetViews>
    <sheetView topLeftCell="A13" workbookViewId="0">
      <selection activeCell="D38" sqref="D38:H38"/>
    </sheetView>
  </sheetViews>
  <sheetFormatPr defaultRowHeight="18" x14ac:dyDescent="0.25"/>
  <cols>
    <col min="1" max="1" width="3.5703125" customWidth="1"/>
    <col min="2" max="2" width="3" customWidth="1"/>
    <col min="3" max="3" width="8" customWidth="1"/>
    <col min="4" max="4" width="16" customWidth="1"/>
    <col min="5" max="5" width="14.42578125" customWidth="1"/>
    <col min="6" max="6" width="13.85546875" customWidth="1"/>
    <col min="7" max="7" width="25.5703125" customWidth="1"/>
    <col min="8" max="8" width="19.140625" customWidth="1"/>
    <col min="9" max="9" width="26.7109375" style="8" customWidth="1"/>
    <col min="10" max="10" width="10.42578125" bestFit="1" customWidth="1"/>
  </cols>
  <sheetData>
    <row r="1" spans="1:9" ht="75" customHeight="1" thickBot="1" x14ac:dyDescent="0.3"/>
    <row r="2" spans="1:9" ht="20.25" x14ac:dyDescent="0.3">
      <c r="D2" s="1004" t="s">
        <v>36</v>
      </c>
      <c r="E2" s="1005"/>
      <c r="F2" s="1005"/>
      <c r="G2" s="1005"/>
      <c r="H2" s="1006"/>
    </row>
    <row r="3" spans="1:9" ht="16.5" customHeight="1" thickBot="1" x14ac:dyDescent="0.3">
      <c r="D3" s="1029" t="s">
        <v>37</v>
      </c>
      <c r="E3" s="1030"/>
      <c r="F3" s="1030"/>
      <c r="G3" s="1030"/>
      <c r="H3" s="1031"/>
    </row>
    <row r="4" spans="1:9" ht="24.75" customHeight="1" thickBot="1" x14ac:dyDescent="0.3">
      <c r="A4" s="1"/>
      <c r="B4" s="30"/>
      <c r="C4" s="30"/>
      <c r="D4" s="1032" t="s">
        <v>38</v>
      </c>
      <c r="E4" s="1032"/>
      <c r="F4" s="1032"/>
      <c r="G4" s="1032"/>
      <c r="H4" s="1032"/>
      <c r="I4" s="30"/>
    </row>
    <row r="5" spans="1:9" ht="20.25" customHeight="1" x14ac:dyDescent="0.25">
      <c r="A5" s="1"/>
      <c r="B5" s="2"/>
      <c r="C5" s="3"/>
      <c r="D5" s="4"/>
      <c r="E5" s="1008" t="s">
        <v>63</v>
      </c>
      <c r="F5" s="1009"/>
      <c r="G5" s="1010"/>
      <c r="H5" s="5"/>
    </row>
    <row r="6" spans="1:9" ht="18.75" customHeight="1" thickBot="1" x14ac:dyDescent="0.3">
      <c r="A6" s="1"/>
      <c r="B6" s="2"/>
      <c r="C6" s="3"/>
      <c r="D6" s="4"/>
      <c r="E6" s="1011">
        <v>42370</v>
      </c>
      <c r="F6" s="1012"/>
      <c r="G6" s="1013"/>
      <c r="H6" s="5"/>
    </row>
    <row r="7" spans="1:9" ht="9" customHeight="1" x14ac:dyDescent="0.25">
      <c r="A7" s="1"/>
      <c r="B7" s="2"/>
      <c r="C7" s="3"/>
      <c r="D7" s="4"/>
      <c r="E7" s="183"/>
      <c r="F7" s="183"/>
      <c r="G7" s="183"/>
      <c r="H7" s="5"/>
    </row>
    <row r="8" spans="1:9" ht="15" customHeight="1" x14ac:dyDescent="0.25">
      <c r="A8" s="709" t="s">
        <v>396</v>
      </c>
      <c r="B8" s="704"/>
      <c r="C8" s="704"/>
      <c r="D8" s="704"/>
      <c r="E8" s="705"/>
      <c r="F8" s="705"/>
      <c r="G8" s="705"/>
      <c r="H8" s="706"/>
      <c r="I8" s="707"/>
    </row>
    <row r="9" spans="1:9" ht="15" customHeight="1" x14ac:dyDescent="0.25">
      <c r="A9" s="710" t="s">
        <v>425</v>
      </c>
      <c r="B9" s="695"/>
      <c r="C9" s="695"/>
      <c r="D9" s="695"/>
      <c r="E9" s="695"/>
      <c r="F9" s="696"/>
      <c r="G9" s="695"/>
      <c r="H9" s="695"/>
      <c r="I9" s="697"/>
    </row>
    <row r="10" spans="1:9" ht="9" customHeight="1" thickBot="1" x14ac:dyDescent="0.3">
      <c r="A10" s="703"/>
      <c r="B10" s="459"/>
      <c r="C10" s="459"/>
      <c r="D10" s="459"/>
      <c r="E10" s="459"/>
      <c r="F10" s="460"/>
      <c r="G10" s="459"/>
      <c r="H10" s="459"/>
      <c r="I10" s="459"/>
    </row>
    <row r="11" spans="1:9" ht="19.5" customHeight="1" x14ac:dyDescent="0.25">
      <c r="A11" s="10" t="s">
        <v>0</v>
      </c>
      <c r="B11" s="978" t="s">
        <v>207</v>
      </c>
      <c r="C11" s="978"/>
      <c r="D11" s="978"/>
      <c r="E11" s="978"/>
      <c r="F11" s="978"/>
      <c r="G11" s="978"/>
      <c r="H11" s="1072"/>
      <c r="I11" s="66" t="s">
        <v>301</v>
      </c>
    </row>
    <row r="12" spans="1:9" ht="15" customHeight="1" x14ac:dyDescent="0.25">
      <c r="A12" s="6"/>
      <c r="B12" s="10" t="s">
        <v>315</v>
      </c>
      <c r="C12" s="9"/>
      <c r="D12" s="9"/>
      <c r="E12" s="9"/>
      <c r="F12" s="9"/>
      <c r="G12" s="9"/>
      <c r="H12" s="9"/>
      <c r="I12" s="66" t="s">
        <v>66</v>
      </c>
    </row>
    <row r="13" spans="1:9" ht="15" customHeight="1" thickBot="1" x14ac:dyDescent="0.3">
      <c r="A13" s="6"/>
      <c r="B13" s="6"/>
      <c r="C13" s="6"/>
      <c r="D13" s="6"/>
      <c r="E13" s="6"/>
      <c r="F13" s="6"/>
      <c r="G13" s="6"/>
      <c r="H13" s="6"/>
      <c r="I13" s="66" t="s">
        <v>67</v>
      </c>
    </row>
    <row r="14" spans="1:9" ht="15" thickBot="1" x14ac:dyDescent="0.25">
      <c r="A14" s="6"/>
      <c r="B14" s="10" t="s">
        <v>1</v>
      </c>
      <c r="C14" s="10" t="s">
        <v>2</v>
      </c>
      <c r="D14" s="9"/>
      <c r="E14" s="9"/>
      <c r="F14" s="6"/>
      <c r="G14" s="6"/>
      <c r="H14" s="6"/>
      <c r="I14" s="184"/>
    </row>
    <row r="15" spans="1:9" ht="14.25" x14ac:dyDescent="0.2">
      <c r="A15" s="6"/>
      <c r="B15" s="6"/>
      <c r="C15" s="6"/>
      <c r="D15" s="11" t="s">
        <v>214</v>
      </c>
      <c r="E15" s="12"/>
      <c r="F15" s="13"/>
      <c r="G15" s="82">
        <v>30</v>
      </c>
      <c r="H15" s="6"/>
      <c r="I15" s="164"/>
    </row>
    <row r="16" spans="1:9" ht="14.25" x14ac:dyDescent="0.2">
      <c r="A16" s="6"/>
      <c r="B16" s="6"/>
      <c r="C16" s="6"/>
      <c r="D16" s="14" t="s">
        <v>59</v>
      </c>
      <c r="E16" s="15"/>
      <c r="F16" s="15"/>
      <c r="G16" s="83">
        <v>42000</v>
      </c>
      <c r="H16" s="6"/>
      <c r="I16" s="164"/>
    </row>
    <row r="17" spans="1:9" ht="14.25" x14ac:dyDescent="0.2">
      <c r="A17" s="6"/>
      <c r="B17" s="6"/>
      <c r="C17" s="6"/>
      <c r="D17" s="61" t="s">
        <v>75</v>
      </c>
      <c r="E17" s="54"/>
      <c r="F17" s="15"/>
      <c r="G17" s="96">
        <f>G16*G15</f>
        <v>1260000</v>
      </c>
      <c r="H17" s="6"/>
      <c r="I17" s="164"/>
    </row>
    <row r="18" spans="1:9" ht="15" thickBot="1" x14ac:dyDescent="0.25">
      <c r="A18" s="6"/>
      <c r="B18" s="6"/>
      <c r="C18" s="6"/>
      <c r="D18" s="1001" t="s">
        <v>65</v>
      </c>
      <c r="E18" s="1002"/>
      <c r="F18" s="1002"/>
      <c r="G18" s="95">
        <v>0.03</v>
      </c>
      <c r="H18" s="6"/>
      <c r="I18" s="164"/>
    </row>
    <row r="19" spans="1:9" ht="14.25" x14ac:dyDescent="0.2">
      <c r="A19" s="6"/>
      <c r="B19" s="6"/>
      <c r="C19" s="6"/>
      <c r="D19" s="747" t="s">
        <v>405</v>
      </c>
      <c r="E19" s="270"/>
      <c r="F19" s="269"/>
      <c r="G19" s="271"/>
      <c r="H19" s="74"/>
      <c r="I19" s="164"/>
    </row>
    <row r="20" spans="1:9" s="7" customFormat="1" ht="18.75" customHeight="1" x14ac:dyDescent="0.2">
      <c r="C20" s="1069" t="s">
        <v>456</v>
      </c>
      <c r="D20" s="1069"/>
      <c r="E20" s="1069"/>
      <c r="F20" s="1069"/>
      <c r="G20" s="1069"/>
      <c r="H20" s="1071"/>
      <c r="I20" s="165"/>
    </row>
    <row r="21" spans="1:9" ht="14.25" x14ac:dyDescent="0.2">
      <c r="A21" s="6"/>
      <c r="B21" s="6"/>
      <c r="C21" s="1069" t="s">
        <v>457</v>
      </c>
      <c r="D21" s="1069"/>
      <c r="E21" s="1069"/>
      <c r="F21" s="1069"/>
      <c r="G21" s="1069"/>
      <c r="H21" s="1071"/>
      <c r="I21" s="164"/>
    </row>
    <row r="22" spans="1:9" ht="6.75" customHeight="1" thickBot="1" x14ac:dyDescent="0.25">
      <c r="A22" s="6"/>
      <c r="B22" s="6"/>
      <c r="C22" s="64"/>
      <c r="D22" s="7"/>
      <c r="E22" s="7"/>
      <c r="F22" s="7"/>
      <c r="G22" s="7"/>
      <c r="H22" s="7"/>
      <c r="I22" s="164"/>
    </row>
    <row r="23" spans="1:9" ht="15" thickBot="1" x14ac:dyDescent="0.25">
      <c r="A23" s="6"/>
      <c r="B23" s="6"/>
      <c r="C23" s="15"/>
      <c r="D23" s="17" t="s">
        <v>3</v>
      </c>
      <c r="E23" s="17" t="s">
        <v>4</v>
      </c>
      <c r="F23" s="17" t="s">
        <v>10</v>
      </c>
      <c r="G23" s="17" t="s">
        <v>72</v>
      </c>
      <c r="H23" s="18" t="s">
        <v>18</v>
      </c>
      <c r="I23" s="164"/>
    </row>
    <row r="24" spans="1:9" ht="14.25" x14ac:dyDescent="0.2">
      <c r="A24" s="6"/>
      <c r="B24" s="6"/>
      <c r="C24" s="19" t="s">
        <v>24</v>
      </c>
      <c r="D24" s="84">
        <f>G15</f>
        <v>30</v>
      </c>
      <c r="E24" s="79">
        <f>G17</f>
        <v>1260000</v>
      </c>
      <c r="F24" s="624">
        <f>G17/G15/2080</f>
        <v>20.192307692307693</v>
      </c>
      <c r="G24" s="87">
        <v>0.05</v>
      </c>
      <c r="H24" s="527">
        <f>E24*G24</f>
        <v>63000</v>
      </c>
      <c r="I24" s="164"/>
    </row>
    <row r="25" spans="1:9" ht="14.25" x14ac:dyDescent="0.2">
      <c r="A25" s="6"/>
      <c r="B25" s="6"/>
      <c r="C25" s="19" t="s">
        <v>25</v>
      </c>
      <c r="D25" s="85">
        <v>30</v>
      </c>
      <c r="E25" s="80">
        <f>(E24*(1+G18))+((D25-D24)*$G$16)</f>
        <v>1297800</v>
      </c>
      <c r="F25" s="625">
        <f t="shared" ref="F25:F30" si="0">E25/2080/D25</f>
        <v>20.798076923076923</v>
      </c>
      <c r="G25" s="88">
        <v>0.05</v>
      </c>
      <c r="H25" s="528">
        <f t="shared" ref="H25:H30" si="1">E25*G25</f>
        <v>64890</v>
      </c>
      <c r="I25" s="164"/>
    </row>
    <row r="26" spans="1:9" ht="14.25" x14ac:dyDescent="0.2">
      <c r="A26" s="6"/>
      <c r="B26" s="6"/>
      <c r="C26" s="19" t="s">
        <v>26</v>
      </c>
      <c r="D26" s="85">
        <v>30</v>
      </c>
      <c r="E26" s="80">
        <f>(E25*(1+G18))+((D26-D25)*$G$16)</f>
        <v>1336734</v>
      </c>
      <c r="F26" s="625">
        <f t="shared" si="0"/>
        <v>21.422019230769234</v>
      </c>
      <c r="G26" s="88">
        <v>0.05</v>
      </c>
      <c r="H26" s="528">
        <f t="shared" si="1"/>
        <v>66836.7</v>
      </c>
      <c r="I26" s="164"/>
    </row>
    <row r="27" spans="1:9" ht="14.25" x14ac:dyDescent="0.2">
      <c r="A27" s="6"/>
      <c r="B27" s="6"/>
      <c r="C27" s="19" t="s">
        <v>27</v>
      </c>
      <c r="D27" s="85">
        <v>30</v>
      </c>
      <c r="E27" s="80">
        <f>(E26*(1+G18))+((D27-D26)*$G$16)</f>
        <v>1376836.02</v>
      </c>
      <c r="F27" s="625">
        <f t="shared" si="0"/>
        <v>22.064679807692308</v>
      </c>
      <c r="G27" s="88">
        <v>0.05</v>
      </c>
      <c r="H27" s="528">
        <f t="shared" si="1"/>
        <v>68841.801000000007</v>
      </c>
      <c r="I27" s="164"/>
    </row>
    <row r="28" spans="1:9" ht="14.25" x14ac:dyDescent="0.2">
      <c r="A28" s="6"/>
      <c r="B28" s="6"/>
      <c r="C28" s="19" t="s">
        <v>28</v>
      </c>
      <c r="D28" s="85">
        <v>30</v>
      </c>
      <c r="E28" s="80">
        <f>(E27*(1+G18))+((D28-D27)*$G$16)</f>
        <v>1418141.1006</v>
      </c>
      <c r="F28" s="625">
        <f t="shared" si="0"/>
        <v>22.726620201923076</v>
      </c>
      <c r="G28" s="88">
        <v>0.05</v>
      </c>
      <c r="H28" s="528">
        <f t="shared" si="1"/>
        <v>70907.055030000003</v>
      </c>
      <c r="I28" s="164"/>
    </row>
    <row r="29" spans="1:9" ht="15" x14ac:dyDescent="0.2">
      <c r="A29" s="6"/>
      <c r="B29" s="6"/>
      <c r="C29" s="19" t="s">
        <v>29</v>
      </c>
      <c r="D29" s="85">
        <v>30</v>
      </c>
      <c r="E29" s="80">
        <f>(E28*(1+G18))+((D29-D28)*$G$16)</f>
        <v>1460685.3336180001</v>
      </c>
      <c r="F29" s="625">
        <f t="shared" si="0"/>
        <v>23.40841880798077</v>
      </c>
      <c r="G29" s="88">
        <v>0.05</v>
      </c>
      <c r="H29" s="528">
        <f t="shared" si="1"/>
        <v>73034.266680900007</v>
      </c>
      <c r="I29" s="185"/>
    </row>
    <row r="30" spans="1:9" ht="15.75" thickBot="1" x14ac:dyDescent="0.25">
      <c r="A30" s="6"/>
      <c r="B30" s="6"/>
      <c r="C30" s="19" t="s">
        <v>30</v>
      </c>
      <c r="D30" s="86">
        <v>30</v>
      </c>
      <c r="E30" s="363">
        <f>(E29*(1+G18))+((D30-D29)*$G$16)</f>
        <v>1504505.8936265402</v>
      </c>
      <c r="F30" s="625">
        <f t="shared" si="0"/>
        <v>24.110671372220192</v>
      </c>
      <c r="G30" s="89">
        <v>0.06</v>
      </c>
      <c r="H30" s="609">
        <f t="shared" si="1"/>
        <v>90270.353617592409</v>
      </c>
      <c r="I30" s="185"/>
    </row>
    <row r="31" spans="1:9" ht="15" x14ac:dyDescent="0.25">
      <c r="A31" s="6"/>
      <c r="B31" s="6"/>
      <c r="C31" s="10" t="s">
        <v>5</v>
      </c>
      <c r="D31" s="6"/>
      <c r="E31" s="628">
        <f>SUM(E24:E30)</f>
        <v>9654702.3478445411</v>
      </c>
      <c r="F31" s="21"/>
      <c r="G31" s="22"/>
      <c r="H31" s="610">
        <f>SUM(H24:H30)</f>
        <v>497780.17632849247</v>
      </c>
      <c r="I31" s="186"/>
    </row>
    <row r="32" spans="1:9" ht="21" customHeight="1" thickBot="1" x14ac:dyDescent="0.3">
      <c r="A32" s="6"/>
      <c r="B32" s="1003" t="s">
        <v>68</v>
      </c>
      <c r="C32" s="1003"/>
      <c r="D32" s="1003"/>
      <c r="E32" s="1003"/>
      <c r="F32" s="1003"/>
      <c r="G32" s="1003"/>
      <c r="H32" s="1003"/>
      <c r="I32" s="29"/>
    </row>
    <row r="33" spans="1:9" ht="17.25" customHeight="1" x14ac:dyDescent="0.25">
      <c r="A33" s="6"/>
      <c r="B33" s="1073" t="s">
        <v>447</v>
      </c>
      <c r="C33" s="1074"/>
      <c r="D33" s="1074"/>
      <c r="E33" s="1074"/>
      <c r="F33" s="1074"/>
      <c r="G33" s="1074"/>
      <c r="H33" s="1075"/>
      <c r="I33" s="29"/>
    </row>
    <row r="34" spans="1:9" ht="17.25" customHeight="1" thickBot="1" x14ac:dyDescent="0.3">
      <c r="A34" s="6"/>
      <c r="B34" s="804" t="s">
        <v>446</v>
      </c>
      <c r="C34" s="856"/>
      <c r="D34" s="856"/>
      <c r="E34" s="856"/>
      <c r="F34" s="856"/>
      <c r="G34" s="856"/>
      <c r="H34" s="857"/>
      <c r="I34" s="29"/>
    </row>
    <row r="35" spans="1:9" ht="14.25" customHeight="1" thickBot="1" x14ac:dyDescent="0.3">
      <c r="A35" s="6"/>
      <c r="B35" s="167"/>
      <c r="C35" s="166"/>
      <c r="D35" s="166"/>
      <c r="E35" s="166"/>
      <c r="F35" s="166"/>
      <c r="G35" s="166"/>
      <c r="H35" s="166"/>
      <c r="I35" s="29"/>
    </row>
    <row r="36" spans="1:9" ht="15" customHeight="1" thickBot="1" x14ac:dyDescent="0.3">
      <c r="A36" s="6"/>
      <c r="B36" s="167"/>
      <c r="C36" s="168"/>
      <c r="D36" s="97">
        <v>2016</v>
      </c>
      <c r="E36" s="195"/>
      <c r="F36" s="196"/>
      <c r="G36" s="197"/>
      <c r="H36" s="168"/>
      <c r="I36" s="29"/>
    </row>
    <row r="37" spans="1:9" ht="15" customHeight="1" thickBot="1" x14ac:dyDescent="0.25">
      <c r="A37" s="6"/>
      <c r="B37" s="167"/>
      <c r="C37" s="168"/>
      <c r="D37" s="189" t="s">
        <v>60</v>
      </c>
      <c r="E37" s="199" t="s">
        <v>13</v>
      </c>
      <c r="F37" s="200" t="s">
        <v>14</v>
      </c>
      <c r="G37" s="200" t="s">
        <v>15</v>
      </c>
      <c r="H37" s="272" t="s">
        <v>16</v>
      </c>
      <c r="I37" s="164"/>
    </row>
    <row r="38" spans="1:9" ht="15" customHeight="1" thickBot="1" x14ac:dyDescent="0.3">
      <c r="A38" s="6"/>
      <c r="B38" s="167"/>
      <c r="C38" s="201" t="s">
        <v>12</v>
      </c>
      <c r="D38" s="190">
        <v>41184</v>
      </c>
      <c r="E38" s="222">
        <v>24711</v>
      </c>
      <c r="F38" s="191">
        <v>30888</v>
      </c>
      <c r="G38" s="191">
        <v>41184</v>
      </c>
      <c r="H38" s="273">
        <v>51480</v>
      </c>
      <c r="I38" s="164"/>
    </row>
    <row r="39" spans="1:9" ht="15" customHeight="1" thickBot="1" x14ac:dyDescent="0.25">
      <c r="A39" s="6"/>
      <c r="B39" s="167"/>
      <c r="C39" s="198" t="s">
        <v>17</v>
      </c>
      <c r="D39" s="193">
        <f>D38/2080</f>
        <v>19.8</v>
      </c>
      <c r="E39" s="220">
        <f>E38/2080</f>
        <v>11.880288461538461</v>
      </c>
      <c r="F39" s="194">
        <f>F38/2080</f>
        <v>14.85</v>
      </c>
      <c r="G39" s="194">
        <f>G38/2080</f>
        <v>19.8</v>
      </c>
      <c r="H39" s="274">
        <f>H38/2080</f>
        <v>24.75</v>
      </c>
      <c r="I39" s="164"/>
    </row>
    <row r="40" spans="1:9" ht="16.5" thickBot="1" x14ac:dyDescent="0.3">
      <c r="A40" s="6"/>
      <c r="B40" s="167"/>
      <c r="C40" s="969" t="s">
        <v>188</v>
      </c>
      <c r="D40" s="970"/>
      <c r="E40" s="219">
        <v>0.03</v>
      </c>
      <c r="F40" s="192">
        <v>0.04</v>
      </c>
      <c r="G40" s="192">
        <v>0.05</v>
      </c>
      <c r="H40" s="275">
        <v>0.06</v>
      </c>
      <c r="I40" s="164"/>
    </row>
    <row r="41" spans="1:9" ht="14.25" customHeight="1" thickBot="1" x14ac:dyDescent="0.3">
      <c r="B41" s="1038" t="s">
        <v>526</v>
      </c>
      <c r="C41" s="1039"/>
      <c r="D41" s="1039"/>
      <c r="E41" s="1039"/>
      <c r="F41" s="1039"/>
      <c r="G41" s="1039"/>
      <c r="H41" s="169"/>
      <c r="I41" s="258"/>
    </row>
    <row r="42" spans="1:9" ht="24.6" customHeight="1" thickBot="1" x14ac:dyDescent="0.35">
      <c r="B42" s="954"/>
      <c r="C42" s="1078" t="s">
        <v>316</v>
      </c>
      <c r="D42" s="1078"/>
      <c r="E42" s="1078"/>
      <c r="F42" s="1078"/>
      <c r="G42" s="1078"/>
      <c r="H42" s="1079"/>
      <c r="I42" s="629">
        <f>H31</f>
        <v>497780.17632849247</v>
      </c>
    </row>
    <row r="43" spans="1:9" ht="6" customHeight="1" thickBot="1" x14ac:dyDescent="0.3">
      <c r="B43" s="952"/>
      <c r="C43" s="920"/>
      <c r="D43" s="920"/>
      <c r="E43" s="920"/>
      <c r="F43" s="920"/>
      <c r="G43" s="920"/>
      <c r="H43" s="920"/>
      <c r="I43" s="953"/>
    </row>
    <row r="44" spans="1:9" ht="15.6" customHeight="1" x14ac:dyDescent="0.25">
      <c r="B44" s="943" t="s">
        <v>509</v>
      </c>
      <c r="C44" s="928"/>
      <c r="D44" s="928"/>
      <c r="E44" s="928"/>
      <c r="F44" s="928"/>
      <c r="G44" s="928"/>
      <c r="H44" s="928"/>
      <c r="I44" s="929"/>
    </row>
    <row r="45" spans="1:9" ht="15.6" customHeight="1" x14ac:dyDescent="0.25">
      <c r="B45" s="835" t="s">
        <v>510</v>
      </c>
      <c r="C45" s="928"/>
      <c r="D45" s="928"/>
      <c r="E45" s="928"/>
      <c r="F45" s="928"/>
      <c r="G45" s="928"/>
      <c r="H45" s="928"/>
      <c r="I45" s="929"/>
    </row>
    <row r="46" spans="1:9" ht="15.6" customHeight="1" x14ac:dyDescent="0.25">
      <c r="B46" s="912" t="s">
        <v>475</v>
      </c>
      <c r="C46" s="928"/>
      <c r="D46" s="928"/>
      <c r="E46" s="928"/>
      <c r="F46" s="928"/>
      <c r="G46" s="928"/>
      <c r="H46" s="928"/>
      <c r="I46" s="929"/>
    </row>
    <row r="47" spans="1:9" ht="15.6" customHeight="1" x14ac:dyDescent="0.25">
      <c r="B47" s="912" t="s">
        <v>476</v>
      </c>
      <c r="C47" s="928"/>
      <c r="D47" s="928"/>
      <c r="E47" s="928"/>
      <c r="F47" s="928"/>
      <c r="G47" s="928"/>
      <c r="H47" s="928"/>
      <c r="I47" s="929"/>
    </row>
    <row r="48" spans="1:9" ht="15.6" customHeight="1" thickBot="1" x14ac:dyDescent="0.3">
      <c r="B48" s="913" t="s">
        <v>477</v>
      </c>
      <c r="C48" s="930"/>
      <c r="D48" s="930"/>
      <c r="E48" s="930"/>
      <c r="F48" s="930"/>
      <c r="G48" s="930"/>
      <c r="H48" s="930"/>
      <c r="I48" s="931"/>
    </row>
    <row r="49" spans="2:9" ht="12.75" customHeight="1" x14ac:dyDescent="0.2">
      <c r="B49" s="1077" t="s">
        <v>276</v>
      </c>
      <c r="C49" s="1036"/>
      <c r="D49" s="1036"/>
      <c r="E49" s="1036"/>
      <c r="F49" s="1036"/>
      <c r="G49" s="1036"/>
      <c r="H49" s="1036"/>
      <c r="I49" s="1037"/>
    </row>
    <row r="50" spans="2:9" ht="12.75" x14ac:dyDescent="0.2">
      <c r="B50" s="972" t="s">
        <v>277</v>
      </c>
      <c r="C50" s="973"/>
      <c r="D50" s="973"/>
      <c r="E50" s="973"/>
      <c r="F50" s="973"/>
      <c r="G50" s="973"/>
      <c r="H50" s="973"/>
      <c r="I50" s="974"/>
    </row>
    <row r="51" spans="2:9" ht="12.75" x14ac:dyDescent="0.2">
      <c r="B51" s="975" t="s">
        <v>278</v>
      </c>
      <c r="C51" s="976"/>
      <c r="D51" s="976"/>
      <c r="E51" s="976"/>
      <c r="F51" s="976"/>
      <c r="G51" s="976"/>
      <c r="H51" s="976"/>
      <c r="I51" s="977"/>
    </row>
    <row r="52" spans="2:9" ht="12.75" x14ac:dyDescent="0.2">
      <c r="B52" s="1076"/>
      <c r="C52" s="1076"/>
      <c r="D52" s="1076"/>
      <c r="E52" s="1076"/>
      <c r="F52" s="1076"/>
      <c r="G52" s="1076"/>
      <c r="H52" s="1076"/>
      <c r="I52" s="1076"/>
    </row>
    <row r="53" spans="2:9" ht="12.75" x14ac:dyDescent="0.2">
      <c r="B53" s="1076"/>
      <c r="C53" s="1076"/>
      <c r="D53" s="1076"/>
      <c r="E53" s="1076"/>
      <c r="F53" s="1076"/>
      <c r="G53" s="1076"/>
      <c r="H53" s="1076"/>
      <c r="I53" s="1076"/>
    </row>
  </sheetData>
  <mergeCells count="19">
    <mergeCell ref="B41:G41"/>
    <mergeCell ref="B32:H32"/>
    <mergeCell ref="B33:H33"/>
    <mergeCell ref="C21:H21"/>
    <mergeCell ref="B53:I53"/>
    <mergeCell ref="B49:I49"/>
    <mergeCell ref="B50:I50"/>
    <mergeCell ref="B51:I51"/>
    <mergeCell ref="B52:I52"/>
    <mergeCell ref="C42:H42"/>
    <mergeCell ref="C40:D40"/>
    <mergeCell ref="D18:F18"/>
    <mergeCell ref="C20:H20"/>
    <mergeCell ref="D2:H2"/>
    <mergeCell ref="D3:H3"/>
    <mergeCell ref="D4:H4"/>
    <mergeCell ref="E5:G5"/>
    <mergeCell ref="E6:G6"/>
    <mergeCell ref="B11:H11"/>
  </mergeCells>
  <phoneticPr fontId="0" type="noConversion"/>
  <printOptions horizontalCentered="1"/>
  <pageMargins left="0" right="0" top="0.5" bottom="0.75" header="0.5" footer="0.5"/>
  <pageSetup scale="80"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T171"/>
  <sheetViews>
    <sheetView topLeftCell="A106" workbookViewId="0">
      <selection activeCell="L29" sqref="L29"/>
    </sheetView>
  </sheetViews>
  <sheetFormatPr defaultRowHeight="18" x14ac:dyDescent="0.25"/>
  <cols>
    <col min="1" max="1" width="3.7109375" customWidth="1"/>
    <col min="2" max="2" width="5.7109375" hidden="1" customWidth="1"/>
    <col min="3" max="3" width="10.28515625" customWidth="1"/>
    <col min="4" max="5" width="16" customWidth="1"/>
    <col min="6" max="6" width="34.42578125" style="8" customWidth="1"/>
    <col min="7" max="7" width="20.140625" customWidth="1"/>
    <col min="8" max="8" width="25.7109375" customWidth="1"/>
    <col min="9" max="9" width="24.5703125" customWidth="1"/>
    <col min="14" max="14" width="6.28515625" customWidth="1"/>
    <col min="16" max="16" width="10.140625" customWidth="1"/>
    <col min="17" max="17" width="10.28515625" customWidth="1"/>
    <col min="20" max="20" width="21" customWidth="1"/>
  </cols>
  <sheetData>
    <row r="1" spans="1:9" ht="72" customHeight="1" thickBot="1" x14ac:dyDescent="0.3">
      <c r="F1"/>
      <c r="I1" s="8"/>
    </row>
    <row r="2" spans="1:9" ht="21" customHeight="1" x14ac:dyDescent="0.3">
      <c r="D2" s="1004" t="s">
        <v>293</v>
      </c>
      <c r="E2" s="1005"/>
      <c r="F2" s="1005"/>
      <c r="G2" s="1005"/>
      <c r="H2" s="1006"/>
      <c r="I2" s="8"/>
    </row>
    <row r="3" spans="1:9" ht="16.5" customHeight="1" thickBot="1" x14ac:dyDescent="0.3">
      <c r="D3" s="1029" t="s">
        <v>320</v>
      </c>
      <c r="E3" s="1030"/>
      <c r="F3" s="1030"/>
      <c r="G3" s="1030"/>
      <c r="H3" s="1031"/>
      <c r="I3" s="8"/>
    </row>
    <row r="4" spans="1:9" ht="27.75" customHeight="1" thickBot="1" x14ac:dyDescent="0.3">
      <c r="A4" s="1"/>
      <c r="B4" s="30"/>
      <c r="C4" s="30"/>
      <c r="D4" s="1032" t="s">
        <v>33</v>
      </c>
      <c r="E4" s="1032"/>
      <c r="F4" s="1032"/>
      <c r="G4" s="1032"/>
      <c r="H4" s="1032"/>
      <c r="I4" s="30"/>
    </row>
    <row r="5" spans="1:9" ht="20.25" customHeight="1" x14ac:dyDescent="0.25">
      <c r="A5" s="1"/>
      <c r="B5" s="2"/>
      <c r="C5" s="3"/>
      <c r="D5" s="4"/>
      <c r="E5" s="1008" t="s">
        <v>495</v>
      </c>
      <c r="F5" s="1009"/>
      <c r="G5" s="1010"/>
      <c r="H5" s="5"/>
      <c r="I5" s="8"/>
    </row>
    <row r="6" spans="1:9" ht="18.75" customHeight="1" thickBot="1" x14ac:dyDescent="0.3">
      <c r="A6" s="1"/>
      <c r="B6" s="2"/>
      <c r="C6" s="3"/>
      <c r="D6" s="4"/>
      <c r="E6" s="1011" t="s">
        <v>528</v>
      </c>
      <c r="F6" s="1012"/>
      <c r="G6" s="1013"/>
      <c r="H6" s="5"/>
      <c r="I6" s="8"/>
    </row>
    <row r="7" spans="1:9" ht="7.5" customHeight="1" x14ac:dyDescent="0.25">
      <c r="A7" s="1"/>
      <c r="B7" s="2"/>
      <c r="C7" s="3"/>
      <c r="D7" s="4"/>
      <c r="E7" s="183"/>
      <c r="F7" s="183"/>
      <c r="G7" s="183"/>
      <c r="H7" s="5"/>
      <c r="I7" s="8"/>
    </row>
    <row r="8" spans="1:9" ht="15" customHeight="1" x14ac:dyDescent="0.25">
      <c r="A8" s="1086" t="s">
        <v>396</v>
      </c>
      <c r="B8" s="1087"/>
      <c r="C8" s="1087"/>
      <c r="D8" s="1087"/>
      <c r="E8" s="1087"/>
      <c r="F8" s="1087"/>
      <c r="G8" s="1087"/>
      <c r="H8" s="1087"/>
      <c r="I8" s="1088"/>
    </row>
    <row r="9" spans="1:9" ht="15" customHeight="1" x14ac:dyDescent="0.25">
      <c r="A9" s="694" t="s">
        <v>423</v>
      </c>
      <c r="B9" s="698"/>
      <c r="C9" s="698"/>
      <c r="D9" s="698"/>
      <c r="E9" s="698"/>
      <c r="F9" s="699"/>
      <c r="G9" s="698"/>
      <c r="H9" s="698"/>
      <c r="I9" s="700"/>
    </row>
    <row r="10" spans="1:9" s="245" customFormat="1" ht="9" customHeight="1" x14ac:dyDescent="0.25">
      <c r="A10" s="691"/>
      <c r="B10" s="711"/>
      <c r="C10" s="711"/>
      <c r="D10" s="711"/>
      <c r="E10" s="711"/>
      <c r="F10" s="712"/>
      <c r="G10" s="711"/>
      <c r="H10" s="711"/>
      <c r="I10" s="711"/>
    </row>
    <row r="11" spans="1:9" ht="15" customHeight="1" x14ac:dyDescent="0.25">
      <c r="A11" s="10" t="s">
        <v>0</v>
      </c>
      <c r="B11" s="978" t="s">
        <v>418</v>
      </c>
      <c r="C11" s="978"/>
      <c r="D11" s="978"/>
      <c r="E11" s="978"/>
      <c r="F11" s="978"/>
      <c r="G11" s="978"/>
      <c r="H11" s="1000"/>
    </row>
    <row r="12" spans="1:9" ht="15" customHeight="1" x14ac:dyDescent="0.25">
      <c r="A12" s="10"/>
      <c r="B12" s="60"/>
      <c r="C12" s="10" t="s">
        <v>367</v>
      </c>
      <c r="D12" s="60"/>
      <c r="E12" s="60"/>
      <c r="F12" s="60"/>
      <c r="G12" s="60"/>
      <c r="H12" s="665"/>
    </row>
    <row r="13" spans="1:9" ht="9" customHeight="1" x14ac:dyDescent="0.25">
      <c r="A13" s="10"/>
      <c r="B13" s="60"/>
      <c r="C13" s="60"/>
      <c r="D13" s="60"/>
      <c r="E13" s="60"/>
      <c r="F13" s="60"/>
      <c r="G13" s="60"/>
      <c r="H13" s="60"/>
    </row>
    <row r="14" spans="1:9" ht="18" customHeight="1" thickBot="1" x14ac:dyDescent="0.25">
      <c r="A14" s="6"/>
      <c r="B14" s="10" t="s">
        <v>1</v>
      </c>
      <c r="C14" s="10" t="s">
        <v>2</v>
      </c>
      <c r="D14" s="9"/>
      <c r="E14" s="9"/>
      <c r="F14" s="6"/>
      <c r="G14" s="6"/>
      <c r="H14" s="6"/>
      <c r="I14" s="350"/>
    </row>
    <row r="15" spans="1:9" ht="15.75" x14ac:dyDescent="0.25">
      <c r="A15" s="6"/>
      <c r="B15" s="6"/>
      <c r="C15" s="1026" t="s">
        <v>214</v>
      </c>
      <c r="D15" s="1027"/>
      <c r="E15" s="1027"/>
      <c r="F15" s="1027"/>
      <c r="G15" s="1027"/>
      <c r="H15" s="82">
        <v>100</v>
      </c>
      <c r="I15" s="522" t="s">
        <v>301</v>
      </c>
    </row>
    <row r="16" spans="1:9" ht="15.75" x14ac:dyDescent="0.25">
      <c r="A16" s="6"/>
      <c r="B16" s="6"/>
      <c r="C16" s="1028" t="s">
        <v>59</v>
      </c>
      <c r="D16" s="1025"/>
      <c r="E16" s="74"/>
      <c r="F16" s="1025"/>
      <c r="G16" s="1025"/>
      <c r="H16" s="83">
        <v>42000</v>
      </c>
      <c r="I16" s="522" t="s">
        <v>70</v>
      </c>
    </row>
    <row r="17" spans="1:16" ht="16.5" thickBot="1" x14ac:dyDescent="0.3">
      <c r="A17" s="6"/>
      <c r="B17" s="6"/>
      <c r="C17" s="1028" t="s">
        <v>75</v>
      </c>
      <c r="D17" s="1025"/>
      <c r="E17" s="75"/>
      <c r="F17" s="1025"/>
      <c r="G17" s="1025"/>
      <c r="H17" s="810">
        <f>H16*H15</f>
        <v>4200000</v>
      </c>
      <c r="I17" s="917" t="s">
        <v>69</v>
      </c>
    </row>
    <row r="18" spans="1:16" ht="14.25" x14ac:dyDescent="0.2">
      <c r="A18" s="6"/>
      <c r="B18" s="6"/>
      <c r="C18" s="1028" t="s">
        <v>65</v>
      </c>
      <c r="D18" s="1025"/>
      <c r="E18" s="1025"/>
      <c r="F18" s="1025"/>
      <c r="G18" s="1025"/>
      <c r="H18" s="918">
        <v>0.03</v>
      </c>
      <c r="I18" s="877"/>
      <c r="J18" s="111"/>
      <c r="K18" s="111"/>
      <c r="L18" s="111"/>
      <c r="M18" s="111"/>
    </row>
    <row r="19" spans="1:16" ht="14.25" x14ac:dyDescent="0.2">
      <c r="B19" s="6"/>
      <c r="C19" s="1093" t="s">
        <v>327</v>
      </c>
      <c r="D19" s="1094"/>
      <c r="E19" s="1094"/>
      <c r="F19" s="1094"/>
      <c r="G19" s="1094"/>
      <c r="H19" s="919">
        <v>1.7291999999999998E-2</v>
      </c>
      <c r="I19" s="878"/>
      <c r="J19" s="111"/>
      <c r="K19" s="111"/>
      <c r="L19" s="111"/>
      <c r="M19" s="111"/>
    </row>
    <row r="20" spans="1:16" ht="14.25" x14ac:dyDescent="0.2">
      <c r="B20" s="6"/>
      <c r="C20" s="982" t="s">
        <v>541</v>
      </c>
      <c r="D20" s="982"/>
      <c r="E20" s="982"/>
      <c r="F20" s="982"/>
      <c r="G20" s="982"/>
      <c r="H20" s="1092"/>
      <c r="I20" s="878"/>
    </row>
    <row r="21" spans="1:16" ht="14.25" x14ac:dyDescent="0.2">
      <c r="A21" s="844"/>
      <c r="B21" s="6"/>
      <c r="C21" s="840" t="s">
        <v>444</v>
      </c>
      <c r="D21" s="847"/>
      <c r="E21" s="841"/>
      <c r="F21" s="841"/>
      <c r="G21" s="841"/>
      <c r="H21" s="848"/>
      <c r="I21" s="164"/>
    </row>
    <row r="22" spans="1:16" ht="14.25" x14ac:dyDescent="0.2">
      <c r="B22" s="6"/>
      <c r="C22" s="836" t="s">
        <v>439</v>
      </c>
      <c r="D22" s="789"/>
      <c r="E22" s="789"/>
      <c r="F22" s="789"/>
      <c r="G22" s="789"/>
      <c r="H22" s="789"/>
      <c r="I22" s="164"/>
    </row>
    <row r="23" spans="1:16" s="7" customFormat="1" ht="12.75" customHeight="1" x14ac:dyDescent="0.2">
      <c r="A23"/>
      <c r="B23" s="65"/>
      <c r="C23" s="786" t="s">
        <v>433</v>
      </c>
      <c r="D23" s="787"/>
      <c r="E23" s="787"/>
      <c r="F23" s="787"/>
      <c r="G23" s="787"/>
      <c r="H23" s="787"/>
      <c r="I23" s="164"/>
    </row>
    <row r="24" spans="1:16" s="7" customFormat="1" ht="12.75" customHeight="1" x14ac:dyDescent="0.2">
      <c r="A24"/>
      <c r="B24" s="65"/>
      <c r="C24" s="789"/>
      <c r="D24" s="360"/>
      <c r="E24" s="360"/>
      <c r="F24" s="360"/>
      <c r="G24" s="360"/>
      <c r="H24" s="360"/>
      <c r="I24" s="164"/>
    </row>
    <row r="25" spans="1:16" ht="18.75" customHeight="1" thickBot="1" x14ac:dyDescent="0.25">
      <c r="A25" s="6"/>
      <c r="B25" s="6"/>
      <c r="C25" s="1049" t="s">
        <v>541</v>
      </c>
      <c r="D25" s="1049"/>
      <c r="E25" s="1049"/>
      <c r="F25" s="1049"/>
      <c r="G25" s="1049"/>
      <c r="H25" s="1050"/>
      <c r="I25" s="164"/>
    </row>
    <row r="26" spans="1:16" ht="20.25" customHeight="1" thickBot="1" x14ac:dyDescent="0.3">
      <c r="A26" s="6"/>
      <c r="B26" s="6"/>
      <c r="C26" s="15"/>
      <c r="D26" s="17" t="s">
        <v>3</v>
      </c>
      <c r="E26" s="17" t="s">
        <v>4</v>
      </c>
      <c r="F26" s="17" t="s">
        <v>10</v>
      </c>
      <c r="G26" s="17" t="s">
        <v>73</v>
      </c>
      <c r="H26" s="18" t="s">
        <v>18</v>
      </c>
      <c r="I26" s="164"/>
    </row>
    <row r="27" spans="1:16" ht="14.25" customHeight="1" x14ac:dyDescent="0.2">
      <c r="A27" s="6"/>
      <c r="B27" s="6"/>
      <c r="C27" s="19" t="s">
        <v>24</v>
      </c>
      <c r="D27" s="84">
        <v>100</v>
      </c>
      <c r="E27" s="79">
        <f>H17</f>
        <v>4200000</v>
      </c>
      <c r="F27" s="624">
        <f>E27/D27/2080</f>
        <v>20.192307692307693</v>
      </c>
      <c r="G27" s="87">
        <v>0.05</v>
      </c>
      <c r="H27" s="527">
        <f>E27*G27</f>
        <v>210000</v>
      </c>
      <c r="I27" s="164"/>
    </row>
    <row r="28" spans="1:16" ht="14.25" x14ac:dyDescent="0.2">
      <c r="A28" s="6"/>
      <c r="B28" s="6"/>
      <c r="C28" s="19" t="s">
        <v>25</v>
      </c>
      <c r="D28" s="85">
        <v>100</v>
      </c>
      <c r="E28" s="80">
        <f>(E27*(1+H18))+((D28-D27)*$H$16)</f>
        <v>4326000</v>
      </c>
      <c r="F28" s="625">
        <f t="shared" ref="F28:F33" si="0">E28/D28/2080</f>
        <v>20.798076923076923</v>
      </c>
      <c r="G28" s="88">
        <v>0.05</v>
      </c>
      <c r="H28" s="528">
        <f t="shared" ref="H28:H33" si="1">E28*G28</f>
        <v>216300</v>
      </c>
      <c r="I28" s="164"/>
    </row>
    <row r="29" spans="1:16" ht="14.25" x14ac:dyDescent="0.2">
      <c r="A29" s="6"/>
      <c r="B29" s="6"/>
      <c r="C29" s="19" t="s">
        <v>26</v>
      </c>
      <c r="D29" s="85">
        <v>100</v>
      </c>
      <c r="E29" s="80">
        <f>(E28*(1+H18))+((D29-D28)*$H$16)</f>
        <v>4455780</v>
      </c>
      <c r="F29" s="625">
        <f t="shared" si="0"/>
        <v>21.422019230769234</v>
      </c>
      <c r="G29" s="88">
        <v>0.05</v>
      </c>
      <c r="H29" s="528">
        <f t="shared" si="1"/>
        <v>222789</v>
      </c>
      <c r="I29" s="164"/>
      <c r="P29" s="111"/>
    </row>
    <row r="30" spans="1:16" ht="14.25" x14ac:dyDescent="0.2">
      <c r="A30" s="6"/>
      <c r="B30" s="6"/>
      <c r="C30" s="19" t="s">
        <v>27</v>
      </c>
      <c r="D30" s="85">
        <v>100</v>
      </c>
      <c r="E30" s="80">
        <f>(E29*(1+H18))+((D30-D29)*$H$16)</f>
        <v>4589453.4000000004</v>
      </c>
      <c r="F30" s="625">
        <f t="shared" si="0"/>
        <v>22.064679807692311</v>
      </c>
      <c r="G30" s="88">
        <v>0.05</v>
      </c>
      <c r="H30" s="528">
        <f t="shared" si="1"/>
        <v>229472.67000000004</v>
      </c>
      <c r="I30" s="164"/>
      <c r="P30" s="111"/>
    </row>
    <row r="31" spans="1:16" ht="15" thickBot="1" x14ac:dyDescent="0.25">
      <c r="A31" s="6"/>
      <c r="B31" s="6"/>
      <c r="C31" s="19" t="s">
        <v>28</v>
      </c>
      <c r="D31" s="85">
        <v>100</v>
      </c>
      <c r="E31" s="80">
        <f>(E30*(1+H18))+((D31-D30)*$H$16)</f>
        <v>4727137.0020000003</v>
      </c>
      <c r="F31" s="625">
        <f t="shared" si="0"/>
        <v>22.72662020192308</v>
      </c>
      <c r="G31" s="88">
        <v>0.05</v>
      </c>
      <c r="H31" s="528">
        <f t="shared" si="1"/>
        <v>236356.85010000004</v>
      </c>
      <c r="I31" s="438"/>
      <c r="O31" s="111"/>
    </row>
    <row r="32" spans="1:16" ht="15.75" thickBot="1" x14ac:dyDescent="0.3">
      <c r="A32" s="6"/>
      <c r="B32" s="6"/>
      <c r="C32" s="19" t="s">
        <v>29</v>
      </c>
      <c r="D32" s="86">
        <v>100</v>
      </c>
      <c r="E32" s="81">
        <f>(E31*(1+H18))+((D32-D31)*$H$16)</f>
        <v>4868951.1120600002</v>
      </c>
      <c r="F32" s="626">
        <f t="shared" si="0"/>
        <v>23.40841880798077</v>
      </c>
      <c r="G32" s="371">
        <v>0.05</v>
      </c>
      <c r="H32" s="598">
        <f t="shared" si="1"/>
        <v>243447.55560300002</v>
      </c>
      <c r="I32" s="367" t="s">
        <v>66</v>
      </c>
    </row>
    <row r="33" spans="1:14" ht="15.75" thickBot="1" x14ac:dyDescent="0.3">
      <c r="A33" s="6"/>
      <c r="B33" s="6"/>
      <c r="C33" s="19" t="s">
        <v>30</v>
      </c>
      <c r="D33" s="368">
        <v>100</v>
      </c>
      <c r="E33" s="369">
        <f>(E32*(1+H18))+((D33-D32)*$H$16)</f>
        <v>5015019.6454218002</v>
      </c>
      <c r="F33" s="627">
        <f t="shared" si="0"/>
        <v>24.110671372220192</v>
      </c>
      <c r="G33" s="370">
        <v>0.06</v>
      </c>
      <c r="H33" s="530">
        <f t="shared" si="1"/>
        <v>300901.17872530798</v>
      </c>
      <c r="I33" s="343" t="s">
        <v>71</v>
      </c>
    </row>
    <row r="34" spans="1:14" ht="17.25" thickTop="1" thickBot="1" x14ac:dyDescent="0.3">
      <c r="A34" s="6"/>
      <c r="B34" s="6"/>
      <c r="C34" s="10" t="s">
        <v>5</v>
      </c>
      <c r="D34" s="6"/>
      <c r="E34" s="565">
        <f>SUM(E27:E33)</f>
        <v>32182341.159481797</v>
      </c>
      <c r="F34" s="21"/>
      <c r="G34" s="364"/>
      <c r="H34" s="76" t="s">
        <v>208</v>
      </c>
      <c r="I34" s="599">
        <f>SUM(H27:H33)</f>
        <v>1659267.2544283082</v>
      </c>
      <c r="N34" s="111"/>
    </row>
    <row r="35" spans="1:14" ht="21.75" customHeight="1" thickBot="1" x14ac:dyDescent="0.3">
      <c r="A35" s="6"/>
      <c r="B35" s="1003" t="s">
        <v>68</v>
      </c>
      <c r="C35" s="1003"/>
      <c r="D35" s="1003"/>
      <c r="E35" s="1003"/>
      <c r="F35" s="1003"/>
      <c r="G35" s="1003"/>
      <c r="H35" s="1003"/>
      <c r="I35" s="171"/>
    </row>
    <row r="36" spans="1:14" ht="17.25" customHeight="1" x14ac:dyDescent="0.25">
      <c r="A36" s="15"/>
      <c r="B36" s="851"/>
      <c r="C36" s="859" t="s">
        <v>449</v>
      </c>
      <c r="D36" s="801"/>
      <c r="E36" s="801"/>
      <c r="F36" s="801"/>
      <c r="G36" s="801"/>
      <c r="H36" s="802"/>
      <c r="I36" s="29"/>
    </row>
    <row r="37" spans="1:14" ht="15.75" customHeight="1" thickBot="1" x14ac:dyDescent="0.3">
      <c r="A37" s="6"/>
      <c r="B37" s="1089" t="s">
        <v>445</v>
      </c>
      <c r="C37" s="1090"/>
      <c r="D37" s="1090"/>
      <c r="E37" s="1090"/>
      <c r="F37" s="1090"/>
      <c r="G37" s="1090"/>
      <c r="H37" s="1091"/>
      <c r="I37" s="29"/>
    </row>
    <row r="38" spans="1:14" ht="0.75" hidden="1" customHeight="1" x14ac:dyDescent="0.25">
      <c r="A38" s="6"/>
      <c r="B38" s="858"/>
      <c r="C38" s="860"/>
      <c r="D38" s="861"/>
      <c r="E38" s="861"/>
      <c r="F38" s="861"/>
      <c r="G38" s="861"/>
      <c r="H38" s="862"/>
      <c r="I38" s="29"/>
    </row>
    <row r="39" spans="1:14" ht="8.25" customHeight="1" thickBot="1" x14ac:dyDescent="0.3">
      <c r="A39" s="6"/>
      <c r="B39" s="855"/>
      <c r="C39" s="166"/>
      <c r="D39" s="166"/>
      <c r="E39" s="166"/>
      <c r="F39" s="166"/>
      <c r="G39" s="166"/>
      <c r="H39" s="166"/>
      <c r="I39" s="29"/>
    </row>
    <row r="40" spans="1:14" ht="15" customHeight="1" thickBot="1" x14ac:dyDescent="0.3">
      <c r="A40" s="6"/>
      <c r="B40" s="855"/>
      <c r="C40" s="168"/>
      <c r="D40" s="97">
        <v>2016</v>
      </c>
      <c r="E40" s="865"/>
      <c r="F40" s="428"/>
      <c r="G40" s="429"/>
      <c r="H40" s="866"/>
      <c r="I40" s="29"/>
    </row>
    <row r="41" spans="1:14" ht="15" customHeight="1" thickBot="1" x14ac:dyDescent="0.25">
      <c r="A41" s="6"/>
      <c r="B41" s="167"/>
      <c r="C41" s="168"/>
      <c r="D41" s="864" t="s">
        <v>60</v>
      </c>
      <c r="E41" s="863" t="s">
        <v>13</v>
      </c>
      <c r="F41" s="853" t="s">
        <v>14</v>
      </c>
      <c r="G41" s="853" t="s">
        <v>15</v>
      </c>
      <c r="H41" s="854" t="s">
        <v>16</v>
      </c>
      <c r="I41" s="164"/>
    </row>
    <row r="42" spans="1:14" ht="15" customHeight="1" thickBot="1" x14ac:dyDescent="0.3">
      <c r="A42" s="6"/>
      <c r="B42" s="167"/>
      <c r="C42" s="201" t="s">
        <v>12</v>
      </c>
      <c r="D42" s="190">
        <v>41184</v>
      </c>
      <c r="E42" s="222">
        <v>24711</v>
      </c>
      <c r="F42" s="191">
        <v>30888</v>
      </c>
      <c r="G42" s="191">
        <v>41184</v>
      </c>
      <c r="H42" s="273">
        <v>51480</v>
      </c>
      <c r="I42" s="164"/>
    </row>
    <row r="43" spans="1:14" ht="15" customHeight="1" thickBot="1" x14ac:dyDescent="0.25">
      <c r="A43" s="6"/>
      <c r="B43" s="167"/>
      <c r="C43" s="198" t="s">
        <v>17</v>
      </c>
      <c r="D43" s="193">
        <f>D42/2080</f>
        <v>19.8</v>
      </c>
      <c r="E43" s="220">
        <f>E42/2080</f>
        <v>11.880288461538461</v>
      </c>
      <c r="F43" s="194">
        <f>F42/2080</f>
        <v>14.85</v>
      </c>
      <c r="G43" s="194">
        <f>G42/2080</f>
        <v>19.8</v>
      </c>
      <c r="H43" s="274">
        <f>H42/2080</f>
        <v>24.75</v>
      </c>
      <c r="I43" s="164"/>
    </row>
    <row r="44" spans="1:14" ht="16.5" customHeight="1" thickBot="1" x14ac:dyDescent="0.3">
      <c r="A44" s="6"/>
      <c r="B44" s="167"/>
      <c r="C44" s="969" t="s">
        <v>188</v>
      </c>
      <c r="D44" s="970"/>
      <c r="E44" s="922">
        <v>0.03</v>
      </c>
      <c r="F44" s="923">
        <v>0.04</v>
      </c>
      <c r="G44" s="923">
        <v>0.05</v>
      </c>
      <c r="H44" s="924">
        <v>0.06</v>
      </c>
      <c r="I44" s="164"/>
    </row>
    <row r="45" spans="1:14" ht="15.75" customHeight="1" x14ac:dyDescent="0.25">
      <c r="B45" s="1095" t="s">
        <v>526</v>
      </c>
      <c r="C45" s="1095"/>
      <c r="D45" s="1095"/>
      <c r="E45" s="1095"/>
      <c r="F45" s="1095"/>
      <c r="G45" s="1095"/>
      <c r="H45" s="713"/>
      <c r="I45" s="921"/>
    </row>
    <row r="46" spans="1:14" ht="34.5" customHeight="1" thickBot="1" x14ac:dyDescent="0.3">
      <c r="A46" s="398" t="s">
        <v>7</v>
      </c>
      <c r="B46" s="984" t="s">
        <v>500</v>
      </c>
      <c r="C46" s="984"/>
      <c r="D46" s="984"/>
      <c r="E46" s="984"/>
      <c r="F46" s="984"/>
      <c r="G46" s="251"/>
      <c r="H46" s="221"/>
      <c r="I46" s="417"/>
    </row>
    <row r="47" spans="1:14" ht="20.25" customHeight="1" x14ac:dyDescent="0.25">
      <c r="A47" s="143"/>
      <c r="B47" s="60" t="s">
        <v>8</v>
      </c>
      <c r="C47" s="1042" t="s">
        <v>402</v>
      </c>
      <c r="D47" s="1042"/>
      <c r="E47" s="1042"/>
      <c r="F47" s="1042"/>
      <c r="G47" s="1042"/>
      <c r="H47" s="143"/>
      <c r="I47" s="464"/>
    </row>
    <row r="48" spans="1:14" ht="15" x14ac:dyDescent="0.25">
      <c r="A48" s="6"/>
      <c r="B48" s="59"/>
      <c r="C48" s="302" t="s">
        <v>1</v>
      </c>
      <c r="D48" s="10" t="s">
        <v>222</v>
      </c>
      <c r="E48" s="135"/>
      <c r="F48" s="135"/>
      <c r="G48" s="135"/>
      <c r="H48" s="6"/>
      <c r="I48" s="172"/>
    </row>
    <row r="49" spans="1:9" ht="14.25" customHeight="1" x14ac:dyDescent="0.25">
      <c r="A49" s="225"/>
      <c r="B49" s="100"/>
      <c r="C49" s="302"/>
      <c r="D49" s="74" t="s">
        <v>255</v>
      </c>
      <c r="E49" s="74"/>
      <c r="F49" s="74"/>
      <c r="G49" s="636">
        <v>3000000</v>
      </c>
      <c r="H49" s="307"/>
      <c r="I49" s="172"/>
    </row>
    <row r="50" spans="1:9" ht="14.25" customHeight="1" thickBot="1" x14ac:dyDescent="0.3">
      <c r="A50" s="225"/>
      <c r="B50" s="100"/>
      <c r="C50" s="302"/>
      <c r="D50" s="74" t="s">
        <v>275</v>
      </c>
      <c r="E50" s="74"/>
      <c r="F50" s="74"/>
      <c r="G50" s="636">
        <v>0</v>
      </c>
      <c r="H50" s="307"/>
      <c r="I50" s="172"/>
    </row>
    <row r="51" spans="1:9" ht="14.25" customHeight="1" thickBot="1" x14ac:dyDescent="0.3">
      <c r="A51" s="225"/>
      <c r="B51" s="100"/>
      <c r="C51" s="302"/>
      <c r="D51" s="299" t="s">
        <v>239</v>
      </c>
      <c r="E51" s="74"/>
      <c r="F51" s="74"/>
      <c r="G51" s="301"/>
      <c r="H51" s="584">
        <f>G49+G50</f>
        <v>3000000</v>
      </c>
      <c r="I51" s="172"/>
    </row>
    <row r="52" spans="1:9" ht="9.75" customHeight="1" x14ac:dyDescent="0.25">
      <c r="A52" s="225"/>
      <c r="B52" s="100"/>
      <c r="C52" s="302"/>
      <c r="D52" s="300"/>
      <c r="E52" s="297"/>
      <c r="F52" s="297"/>
      <c r="G52" s="301"/>
      <c r="H52" s="308"/>
      <c r="I52" s="172"/>
    </row>
    <row r="53" spans="1:9" ht="14.25" customHeight="1" x14ac:dyDescent="0.25">
      <c r="A53" s="225"/>
      <c r="B53" s="100"/>
      <c r="C53" s="302" t="s">
        <v>6</v>
      </c>
      <c r="D53" s="299" t="s">
        <v>238</v>
      </c>
      <c r="E53" s="297"/>
      <c r="F53" s="297"/>
      <c r="G53" s="301"/>
      <c r="H53" s="308"/>
      <c r="I53" s="172"/>
    </row>
    <row r="54" spans="1:9" ht="14.25" customHeight="1" x14ac:dyDescent="0.25">
      <c r="A54" s="225"/>
      <c r="B54" s="100"/>
      <c r="C54" s="302"/>
      <c r="D54" s="74" t="s">
        <v>406</v>
      </c>
      <c r="E54" s="74"/>
      <c r="F54" s="74"/>
      <c r="G54" s="636">
        <v>400000</v>
      </c>
      <c r="H54" s="307"/>
      <c r="I54" s="172"/>
    </row>
    <row r="55" spans="1:9" ht="14.25" customHeight="1" x14ac:dyDescent="0.25">
      <c r="A55" s="225"/>
      <c r="B55" s="100"/>
      <c r="C55" s="302"/>
      <c r="D55" s="290" t="s">
        <v>407</v>
      </c>
      <c r="E55" s="74"/>
      <c r="F55" s="74"/>
      <c r="G55" s="640">
        <v>500000</v>
      </c>
      <c r="H55" s="307"/>
      <c r="I55" s="172"/>
    </row>
    <row r="56" spans="1:9" ht="14.25" customHeight="1" thickBot="1" x14ac:dyDescent="0.3">
      <c r="A56" s="6"/>
      <c r="B56" s="59"/>
      <c r="C56" s="302"/>
      <c r="D56" s="74" t="s">
        <v>408</v>
      </c>
      <c r="E56" s="74"/>
      <c r="F56" s="74"/>
      <c r="G56" s="641">
        <v>5000000</v>
      </c>
      <c r="H56" s="307"/>
      <c r="I56" s="172"/>
    </row>
    <row r="57" spans="1:9" ht="14.25" customHeight="1" x14ac:dyDescent="0.25">
      <c r="A57" s="149"/>
      <c r="B57" s="770"/>
      <c r="C57" s="771"/>
      <c r="D57" s="319" t="s">
        <v>241</v>
      </c>
      <c r="E57" s="268"/>
      <c r="F57" s="268"/>
      <c r="G57" s="268"/>
      <c r="H57" s="781">
        <f>SUM(G54:G56)</f>
        <v>5900000</v>
      </c>
      <c r="I57" s="782"/>
    </row>
    <row r="58" spans="1:9" ht="25.5" customHeight="1" thickBot="1" x14ac:dyDescent="0.4">
      <c r="A58" s="309" t="s">
        <v>428</v>
      </c>
      <c r="B58" s="403"/>
      <c r="C58" s="448"/>
      <c r="D58" s="449"/>
      <c r="E58" s="449"/>
      <c r="F58" s="449"/>
      <c r="G58" s="449"/>
      <c r="H58" s="452"/>
      <c r="I58" s="417"/>
    </row>
    <row r="59" spans="1:9" ht="15" customHeight="1" x14ac:dyDescent="0.25">
      <c r="A59" s="6"/>
      <c r="B59" s="59"/>
      <c r="C59" s="302" t="s">
        <v>23</v>
      </c>
      <c r="D59" s="299" t="s">
        <v>225</v>
      </c>
      <c r="E59" s="297"/>
      <c r="F59" s="297"/>
      <c r="G59" s="297"/>
      <c r="H59" s="6"/>
      <c r="I59" s="833"/>
    </row>
    <row r="60" spans="1:9" ht="14.25" customHeight="1" x14ac:dyDescent="0.25">
      <c r="A60" s="6"/>
      <c r="B60" s="59"/>
      <c r="C60" s="302"/>
      <c r="D60" s="74" t="s">
        <v>256</v>
      </c>
      <c r="E60" s="74"/>
      <c r="F60" s="19"/>
      <c r="G60" s="636">
        <v>2500</v>
      </c>
      <c r="H60" s="295"/>
      <c r="I60" s="172"/>
    </row>
    <row r="61" spans="1:9" ht="14.25" customHeight="1" thickBot="1" x14ac:dyDescent="0.3">
      <c r="A61" s="6"/>
      <c r="B61" s="59"/>
      <c r="C61" s="302"/>
      <c r="D61" s="74" t="s">
        <v>254</v>
      </c>
      <c r="E61" s="74"/>
      <c r="F61" s="19"/>
      <c r="G61" s="639">
        <v>60</v>
      </c>
      <c r="H61" s="296"/>
      <c r="I61" s="172"/>
    </row>
    <row r="62" spans="1:9" ht="14.25" customHeight="1" thickBot="1" x14ac:dyDescent="0.3">
      <c r="A62" s="6"/>
      <c r="B62" s="59"/>
      <c r="C62" s="16"/>
      <c r="D62" s="299" t="s">
        <v>231</v>
      </c>
      <c r="E62" s="74"/>
      <c r="F62" s="74"/>
      <c r="G62" s="74"/>
      <c r="H62" s="584">
        <f>G60*G61</f>
        <v>150000</v>
      </c>
      <c r="I62" s="172"/>
    </row>
    <row r="63" spans="1:9" ht="14.25" customHeight="1" x14ac:dyDescent="0.25">
      <c r="A63" s="6"/>
      <c r="B63" s="59"/>
      <c r="C63" s="16"/>
      <c r="D63" s="340" t="s">
        <v>244</v>
      </c>
      <c r="E63" s="339"/>
      <c r="F63" s="339"/>
      <c r="G63" s="339"/>
      <c r="H63" s="573">
        <f>G60*120</f>
        <v>300000</v>
      </c>
      <c r="I63" s="172"/>
    </row>
    <row r="64" spans="1:9" ht="9.75" customHeight="1" x14ac:dyDescent="0.25">
      <c r="A64" s="6"/>
      <c r="B64" s="59"/>
      <c r="C64" s="16"/>
      <c r="D64" s="299"/>
      <c r="E64" s="297"/>
      <c r="F64" s="297"/>
      <c r="G64" s="297"/>
      <c r="H64" s="287"/>
      <c r="I64" s="172"/>
    </row>
    <row r="65" spans="1:9" ht="15" customHeight="1" x14ac:dyDescent="0.25">
      <c r="A65" s="6"/>
      <c r="B65" s="59"/>
      <c r="C65" s="302" t="s">
        <v>243</v>
      </c>
      <c r="D65" s="299" t="s">
        <v>224</v>
      </c>
      <c r="E65" s="297"/>
      <c r="F65" s="297"/>
      <c r="G65" s="297"/>
      <c r="H65" s="287"/>
      <c r="I65" s="172"/>
    </row>
    <row r="66" spans="1:9" ht="14.25" customHeight="1" x14ac:dyDescent="0.25">
      <c r="A66" s="6"/>
      <c r="B66" s="59"/>
      <c r="C66" s="302"/>
      <c r="D66" s="74" t="s">
        <v>256</v>
      </c>
      <c r="E66" s="74"/>
      <c r="F66" s="19"/>
      <c r="G66" s="636">
        <v>500</v>
      </c>
      <c r="H66" s="288"/>
      <c r="I66" s="172"/>
    </row>
    <row r="67" spans="1:9" ht="14.25" customHeight="1" thickBot="1" x14ac:dyDescent="0.3">
      <c r="A67" s="6"/>
      <c r="B67" s="59"/>
      <c r="C67" s="302"/>
      <c r="D67" s="74" t="s">
        <v>254</v>
      </c>
      <c r="E67" s="74"/>
      <c r="F67" s="74"/>
      <c r="G67" s="639">
        <v>60</v>
      </c>
      <c r="H67" s="287"/>
      <c r="I67" s="172"/>
    </row>
    <row r="68" spans="1:9" ht="14.25" customHeight="1" thickBot="1" x14ac:dyDescent="0.3">
      <c r="A68" s="6"/>
      <c r="B68" s="59"/>
      <c r="C68" s="16"/>
      <c r="D68" s="9" t="s">
        <v>236</v>
      </c>
      <c r="E68" s="135"/>
      <c r="F68" s="135"/>
      <c r="G68" s="135"/>
      <c r="H68" s="575">
        <f>G66*G67</f>
        <v>30000</v>
      </c>
      <c r="I68" s="172"/>
    </row>
    <row r="69" spans="1:9" ht="16.5" customHeight="1" x14ac:dyDescent="0.25">
      <c r="A69" s="6"/>
      <c r="B69" s="59"/>
      <c r="C69" s="16"/>
      <c r="D69" s="7" t="s">
        <v>505</v>
      </c>
      <c r="E69" s="135"/>
      <c r="F69" s="135"/>
      <c r="G69" s="135"/>
      <c r="H69" s="322"/>
      <c r="I69" s="172"/>
    </row>
    <row r="70" spans="1:9" ht="24" customHeight="1" x14ac:dyDescent="0.25">
      <c r="A70" s="143"/>
      <c r="B70" s="346" t="s">
        <v>6</v>
      </c>
      <c r="C70" s="16" t="s">
        <v>253</v>
      </c>
      <c r="D70" s="10" t="s">
        <v>246</v>
      </c>
      <c r="E70" s="16"/>
      <c r="F70" s="16"/>
      <c r="G70" s="16"/>
      <c r="H70" s="294"/>
      <c r="I70" s="292"/>
    </row>
    <row r="71" spans="1:9" ht="14.25" customHeight="1" x14ac:dyDescent="0.2">
      <c r="A71" s="6"/>
      <c r="B71" s="6"/>
      <c r="C71" s="290"/>
      <c r="D71" s="6" t="s">
        <v>264</v>
      </c>
      <c r="E71" s="6"/>
      <c r="F71" s="6"/>
      <c r="G71" s="588">
        <v>1500000</v>
      </c>
      <c r="H71" s="291"/>
      <c r="I71" s="172"/>
    </row>
    <row r="72" spans="1:9" ht="14.25" customHeight="1" x14ac:dyDescent="0.2">
      <c r="A72" s="6"/>
      <c r="B72" s="6"/>
      <c r="C72" s="290"/>
      <c r="D72" s="6" t="s">
        <v>268</v>
      </c>
      <c r="E72" s="6"/>
      <c r="F72" s="6"/>
      <c r="G72" s="642">
        <v>100000</v>
      </c>
      <c r="H72" s="291"/>
      <c r="I72" s="172"/>
    </row>
    <row r="73" spans="1:9" ht="14.25" customHeight="1" thickBot="1" x14ac:dyDescent="0.25">
      <c r="A73" s="6"/>
      <c r="B73" s="6"/>
      <c r="C73" s="290"/>
      <c r="D73" s="6" t="s">
        <v>269</v>
      </c>
      <c r="E73" s="6"/>
      <c r="F73" s="6"/>
      <c r="G73" s="588">
        <v>1320000</v>
      </c>
      <c r="H73" s="291"/>
      <c r="I73" s="172"/>
    </row>
    <row r="74" spans="1:9" ht="14.25" customHeight="1" thickBot="1" x14ac:dyDescent="0.25">
      <c r="A74" s="6"/>
      <c r="B74" s="6"/>
      <c r="C74" s="778"/>
      <c r="D74" s="9" t="s">
        <v>230</v>
      </c>
      <c r="E74" s="6"/>
      <c r="F74" s="6"/>
      <c r="G74" s="6"/>
      <c r="H74" s="347">
        <f>G71+G72+G73</f>
        <v>2920000</v>
      </c>
      <c r="I74" s="172"/>
    </row>
    <row r="75" spans="1:9" ht="17.25" customHeight="1" thickBot="1" x14ac:dyDescent="0.3">
      <c r="A75" s="149"/>
      <c r="B75" s="15"/>
      <c r="C75" s="148"/>
      <c r="D75" s="985" t="s">
        <v>312</v>
      </c>
      <c r="E75" s="986"/>
      <c r="F75" s="986"/>
      <c r="G75" s="987"/>
      <c r="H75" s="597">
        <f>H51+H57+H62+H68+H74</f>
        <v>12000000</v>
      </c>
      <c r="I75" s="313"/>
    </row>
    <row r="76" spans="1:9" ht="14.25" x14ac:dyDescent="0.2">
      <c r="A76" s="6"/>
      <c r="B76" s="6"/>
      <c r="C76" s="825" t="s">
        <v>503</v>
      </c>
      <c r="D76" s="352"/>
      <c r="E76" s="352"/>
      <c r="F76" s="352"/>
      <c r="G76" s="352"/>
      <c r="H76" s="352"/>
      <c r="I76" s="832"/>
    </row>
    <row r="77" spans="1:9" s="137" customFormat="1" ht="15" customHeight="1" x14ac:dyDescent="0.2">
      <c r="A77" s="6"/>
      <c r="B77" s="6"/>
      <c r="C77" s="826" t="s">
        <v>496</v>
      </c>
      <c r="D77" s="149"/>
      <c r="E77" s="149"/>
      <c r="F77" s="149"/>
      <c r="G77" s="149"/>
      <c r="H77" s="149"/>
      <c r="I77" s="467"/>
    </row>
    <row r="78" spans="1:9" s="137" customFormat="1" ht="15" customHeight="1" x14ac:dyDescent="0.2">
      <c r="A78" s="6"/>
      <c r="B78" s="6"/>
      <c r="C78" s="825" t="s">
        <v>514</v>
      </c>
      <c r="D78" s="352"/>
      <c r="E78" s="352"/>
      <c r="F78" s="352"/>
      <c r="G78" s="352"/>
      <c r="H78" s="352"/>
      <c r="I78" s="466"/>
    </row>
    <row r="79" spans="1:9" s="137" customFormat="1" ht="15" customHeight="1" x14ac:dyDescent="0.2">
      <c r="A79" s="6"/>
      <c r="B79" s="6"/>
      <c r="C79" s="826" t="s">
        <v>504</v>
      </c>
      <c r="D79" s="149"/>
      <c r="E79" s="149"/>
      <c r="F79" s="149"/>
      <c r="G79" s="149"/>
      <c r="H79" s="149"/>
      <c r="I79" s="467"/>
    </row>
    <row r="80" spans="1:9" s="137" customFormat="1" ht="26.25" customHeight="1" thickBot="1" x14ac:dyDescent="0.3">
      <c r="A80" s="402" t="s">
        <v>251</v>
      </c>
      <c r="B80" s="398" t="s">
        <v>23</v>
      </c>
      <c r="C80" s="824" t="s">
        <v>62</v>
      </c>
      <c r="D80" s="824"/>
      <c r="E80" s="824"/>
      <c r="F80" s="251"/>
      <c r="G80" s="251"/>
      <c r="H80" s="251"/>
      <c r="I80" s="417"/>
    </row>
    <row r="81" spans="1:17" s="137" customFormat="1" ht="15" customHeight="1" x14ac:dyDescent="0.2">
      <c r="A81" s="6"/>
      <c r="B81" s="9"/>
      <c r="C81" s="1040" t="s">
        <v>19</v>
      </c>
      <c r="D81" s="1041"/>
      <c r="E81" s="1041"/>
      <c r="F81" s="93">
        <v>5.5E-2</v>
      </c>
      <c r="G81" s="9"/>
      <c r="H81" s="9"/>
      <c r="I81" s="172"/>
    </row>
    <row r="82" spans="1:17" s="137" customFormat="1" ht="15" customHeight="1" thickBot="1" x14ac:dyDescent="0.25">
      <c r="A82" s="6"/>
      <c r="B82" s="9"/>
      <c r="C82" s="996" t="s">
        <v>61</v>
      </c>
      <c r="D82" s="997"/>
      <c r="E82" s="997"/>
      <c r="F82" s="94">
        <v>1.4999999999999999E-2</v>
      </c>
      <c r="G82" s="9"/>
      <c r="H82" s="9"/>
      <c r="I82" s="172"/>
    </row>
    <row r="83" spans="1:17" s="137" customFormat="1" ht="15" customHeight="1" thickBot="1" x14ac:dyDescent="0.25">
      <c r="A83" s="6"/>
      <c r="B83" s="9"/>
      <c r="C83" s="10"/>
      <c r="D83" s="9" t="s">
        <v>20</v>
      </c>
      <c r="E83" s="9"/>
      <c r="F83" s="578">
        <f>F81+F82</f>
        <v>7.0000000000000007E-2</v>
      </c>
      <c r="G83" s="9"/>
      <c r="H83" s="9"/>
      <c r="I83" s="172"/>
    </row>
    <row r="84" spans="1:17" s="137" customFormat="1" ht="14.25" x14ac:dyDescent="0.2">
      <c r="A84" s="6"/>
      <c r="B84" s="982" t="s">
        <v>211</v>
      </c>
      <c r="C84" s="982"/>
      <c r="D84" s="982"/>
      <c r="E84" s="982"/>
      <c r="F84" s="982"/>
      <c r="G84" s="982"/>
      <c r="H84" s="983"/>
      <c r="I84" s="172"/>
    </row>
    <row r="85" spans="1:17" s="137" customFormat="1" ht="8.25" customHeight="1" x14ac:dyDescent="0.2">
      <c r="A85" s="6"/>
      <c r="B85" s="9"/>
      <c r="C85" s="10"/>
      <c r="D85" s="9"/>
      <c r="E85" s="9"/>
      <c r="F85" s="25"/>
      <c r="G85" s="9"/>
      <c r="H85" s="9"/>
      <c r="I85" s="172"/>
    </row>
    <row r="86" spans="1:17" s="137" customFormat="1" ht="14.25" x14ac:dyDescent="0.2">
      <c r="A86" s="6"/>
      <c r="B86" s="9"/>
      <c r="C86" s="302" t="s">
        <v>1</v>
      </c>
      <c r="D86" s="9" t="s">
        <v>226</v>
      </c>
      <c r="E86" s="9"/>
      <c r="F86" s="25"/>
      <c r="G86" s="9"/>
      <c r="H86" s="9"/>
      <c r="I86" s="172"/>
    </row>
    <row r="87" spans="1:17" s="137" customFormat="1" ht="14.25" x14ac:dyDescent="0.2">
      <c r="A87" s="6"/>
      <c r="B87" s="9"/>
      <c r="C87" s="302"/>
      <c r="D87" s="6" t="s">
        <v>257</v>
      </c>
      <c r="E87" s="9"/>
      <c r="F87" s="590">
        <f>G50</f>
        <v>0</v>
      </c>
      <c r="G87" s="303"/>
      <c r="H87" s="9"/>
      <c r="I87" s="172"/>
    </row>
    <row r="88" spans="1:17" s="137" customFormat="1" ht="15" thickBot="1" x14ac:dyDescent="0.25">
      <c r="A88" s="6"/>
      <c r="B88" s="9"/>
      <c r="C88" s="302"/>
      <c r="D88" s="437" t="s">
        <v>258</v>
      </c>
      <c r="E88" s="600"/>
      <c r="F88" s="641">
        <v>1500000</v>
      </c>
      <c r="G88" s="303"/>
      <c r="H88" s="304"/>
      <c r="I88" s="172"/>
    </row>
    <row r="89" spans="1:17" s="137" customFormat="1" ht="15" thickBot="1" x14ac:dyDescent="0.25">
      <c r="A89" s="6"/>
      <c r="B89" s="9"/>
      <c r="C89" s="16"/>
      <c r="D89" s="134" t="s">
        <v>237</v>
      </c>
      <c r="E89" s="9"/>
      <c r="F89" s="305"/>
      <c r="G89" s="533">
        <f>(F87+F88)/2</f>
        <v>750000</v>
      </c>
      <c r="H89" s="304"/>
      <c r="I89" s="172"/>
    </row>
    <row r="90" spans="1:17" s="137" customFormat="1" ht="15" thickBot="1" x14ac:dyDescent="0.25">
      <c r="A90" s="6"/>
      <c r="B90" s="9"/>
      <c r="C90" s="16"/>
      <c r="D90" s="9"/>
      <c r="E90" s="9"/>
      <c r="F90" s="25"/>
      <c r="G90" s="9"/>
      <c r="H90" s="9"/>
      <c r="I90" s="172"/>
    </row>
    <row r="91" spans="1:17" s="137" customFormat="1" ht="15" x14ac:dyDescent="0.2">
      <c r="A91" s="6"/>
      <c r="B91" s="9"/>
      <c r="C91" s="302" t="s">
        <v>259</v>
      </c>
      <c r="D91" s="9" t="s">
        <v>265</v>
      </c>
      <c r="E91" s="9"/>
      <c r="F91" s="25"/>
      <c r="G91" s="9"/>
      <c r="H91" s="9"/>
      <c r="I91" s="172"/>
      <c r="K91" s="504"/>
      <c r="L91" s="505"/>
      <c r="M91" s="505"/>
      <c r="N91" s="505"/>
      <c r="O91" s="505"/>
      <c r="P91" s="505"/>
      <c r="Q91" s="506"/>
    </row>
    <row r="92" spans="1:17" s="137" customFormat="1" ht="15" x14ac:dyDescent="0.25">
      <c r="A92" s="6"/>
      <c r="B92" s="9"/>
      <c r="C92" s="302"/>
      <c r="D92" s="6" t="s">
        <v>266</v>
      </c>
      <c r="E92" s="9"/>
      <c r="F92" s="25"/>
      <c r="G92" s="601">
        <f>G54</f>
        <v>400000</v>
      </c>
      <c r="H92" s="9"/>
      <c r="I92" s="172"/>
      <c r="K92" s="988" t="s">
        <v>314</v>
      </c>
      <c r="L92" s="989"/>
      <c r="M92" s="989"/>
      <c r="N92" s="989"/>
      <c r="O92" s="989"/>
      <c r="P92" s="989"/>
      <c r="Q92" s="990"/>
    </row>
    <row r="93" spans="1:17" s="137" customFormat="1" ht="15.75" thickBot="1" x14ac:dyDescent="0.25">
      <c r="A93" s="6"/>
      <c r="B93" s="9"/>
      <c r="C93" s="326"/>
      <c r="D93" s="6" t="s">
        <v>267</v>
      </c>
      <c r="E93" s="9"/>
      <c r="F93" s="9"/>
      <c r="G93" s="601">
        <f>G72</f>
        <v>100000</v>
      </c>
      <c r="H93" s="9"/>
      <c r="I93" s="172"/>
      <c r="K93" s="511" t="s">
        <v>313</v>
      </c>
      <c r="L93" s="503"/>
      <c r="M93" s="503"/>
      <c r="N93" s="503"/>
      <c r="O93" s="503"/>
      <c r="P93" s="503"/>
      <c r="Q93" s="507"/>
    </row>
    <row r="94" spans="1:17" s="137" customFormat="1" ht="16.5" thickBot="1" x14ac:dyDescent="0.3">
      <c r="A94" s="6"/>
      <c r="B94" s="9"/>
      <c r="C94" s="6"/>
      <c r="D94" s="9" t="s">
        <v>245</v>
      </c>
      <c r="E94" s="53"/>
      <c r="F94" s="62"/>
      <c r="G94" s="334"/>
      <c r="H94" s="585">
        <f>G92+G93</f>
        <v>500000</v>
      </c>
      <c r="I94" s="313"/>
      <c r="K94" s="508"/>
      <c r="L94" s="509"/>
      <c r="M94" s="509"/>
      <c r="N94" s="509"/>
      <c r="O94" s="509"/>
      <c r="P94" s="509"/>
      <c r="Q94" s="510"/>
    </row>
    <row r="95" spans="1:17" s="137" customFormat="1" ht="14.25" customHeight="1" thickBot="1" x14ac:dyDescent="0.25">
      <c r="A95" s="6"/>
      <c r="B95" s="6"/>
      <c r="C95" s="56"/>
      <c r="D95" s="6"/>
      <c r="E95" s="53"/>
      <c r="F95" s="63"/>
      <c r="G95" s="306"/>
      <c r="H95" s="63"/>
      <c r="I95" s="336" t="s">
        <v>64</v>
      </c>
    </row>
    <row r="96" spans="1:17" s="137" customFormat="1" ht="14.25" customHeight="1" x14ac:dyDescent="0.2">
      <c r="A96" s="6"/>
      <c r="B96" s="6"/>
      <c r="C96" s="302"/>
      <c r="D96" s="23" t="s">
        <v>232</v>
      </c>
      <c r="E96" s="53"/>
      <c r="F96" s="62"/>
      <c r="G96" s="602">
        <f>F83</f>
        <v>7.0000000000000007E-2</v>
      </c>
      <c r="H96" s="317"/>
      <c r="I96" s="345" t="s">
        <v>57</v>
      </c>
    </row>
    <row r="97" spans="1:20" s="137" customFormat="1" ht="18.75" customHeight="1" thickBot="1" x14ac:dyDescent="0.3">
      <c r="A97" s="6"/>
      <c r="B97" s="6"/>
      <c r="C97" s="834" t="s">
        <v>450</v>
      </c>
      <c r="D97" s="439"/>
      <c r="E97" s="439"/>
      <c r="F97" s="27"/>
      <c r="G97" s="327"/>
      <c r="H97" s="348"/>
      <c r="I97" s="587">
        <f>(G89+H94)*F83</f>
        <v>87500.000000000015</v>
      </c>
    </row>
    <row r="98" spans="1:20" s="137" customFormat="1" ht="30" customHeight="1" thickBot="1" x14ac:dyDescent="0.3">
      <c r="A98" s="402" t="s">
        <v>252</v>
      </c>
      <c r="B98" s="403" t="s">
        <v>23</v>
      </c>
      <c r="C98" s="984" t="s">
        <v>381</v>
      </c>
      <c r="D98" s="984"/>
      <c r="E98" s="984"/>
      <c r="F98" s="984"/>
      <c r="G98" s="984"/>
      <c r="H98" s="984"/>
      <c r="I98" s="494"/>
    </row>
    <row r="99" spans="1:20" s="137" customFormat="1" ht="14.25" customHeight="1" x14ac:dyDescent="0.2">
      <c r="A99" s="6"/>
      <c r="B99" s="9"/>
      <c r="C99" s="995" t="s">
        <v>379</v>
      </c>
      <c r="D99" s="995"/>
      <c r="E99" s="995"/>
      <c r="F99" s="995"/>
      <c r="G99" s="995"/>
      <c r="H99" s="995"/>
      <c r="I99" s="495"/>
    </row>
    <row r="100" spans="1:20" s="137" customFormat="1" ht="14.25" x14ac:dyDescent="0.2">
      <c r="A100" s="6"/>
      <c r="B100" s="9"/>
      <c r="C100" s="16" t="s">
        <v>390</v>
      </c>
      <c r="D100" s="16"/>
      <c r="E100" s="16"/>
      <c r="F100" s="16"/>
      <c r="G100" s="16"/>
      <c r="H100" s="714"/>
      <c r="I100" s="462" t="s">
        <v>74</v>
      </c>
    </row>
    <row r="101" spans="1:20" s="137" customFormat="1" ht="14.25" x14ac:dyDescent="0.2">
      <c r="A101" s="6"/>
      <c r="B101" s="9"/>
      <c r="C101" s="16" t="s">
        <v>437</v>
      </c>
      <c r="D101" s="16"/>
      <c r="E101" s="16"/>
      <c r="F101" s="16"/>
      <c r="G101" s="16"/>
      <c r="H101" s="714"/>
      <c r="I101" s="345" t="s">
        <v>71</v>
      </c>
    </row>
    <row r="102" spans="1:20" s="137" customFormat="1" ht="19.5" customHeight="1" thickBot="1" x14ac:dyDescent="0.3">
      <c r="A102" s="15"/>
      <c r="B102" s="260"/>
      <c r="C102" s="469"/>
      <c r="D102" s="603">
        <f>H75</f>
        <v>12000000</v>
      </c>
      <c r="E102" s="410" t="s">
        <v>21</v>
      </c>
      <c r="F102" s="411">
        <v>0.1</v>
      </c>
      <c r="G102" s="410" t="s">
        <v>22</v>
      </c>
      <c r="H102" s="604">
        <f>D102*F102</f>
        <v>1200000</v>
      </c>
      <c r="I102" s="587">
        <f>H102</f>
        <v>1200000</v>
      </c>
    </row>
    <row r="103" spans="1:20" s="137" customFormat="1" ht="6.75" customHeight="1" thickBot="1" x14ac:dyDescent="0.3">
      <c r="A103" s="461"/>
      <c r="B103" s="195"/>
      <c r="C103" s="168"/>
      <c r="D103" s="468"/>
      <c r="E103" s="197"/>
      <c r="F103" s="196"/>
      <c r="G103" s="197"/>
      <c r="H103" s="197"/>
      <c r="I103" s="463"/>
    </row>
    <row r="104" spans="1:20" s="137" customFormat="1" ht="19.5" customHeight="1" thickBot="1" x14ac:dyDescent="0.3">
      <c r="B104" s="168"/>
      <c r="C104" s="1056" t="s">
        <v>300</v>
      </c>
      <c r="D104" s="1057"/>
      <c r="E104" s="1057"/>
      <c r="F104" s="1057"/>
      <c r="G104" s="1057"/>
      <c r="H104" s="1058"/>
      <c r="I104" s="605">
        <f>I34+I97+I102</f>
        <v>2946767.2544283085</v>
      </c>
    </row>
    <row r="105" spans="1:20" ht="5.25" customHeight="1" x14ac:dyDescent="0.25">
      <c r="A105" s="461"/>
      <c r="B105" s="181"/>
      <c r="C105" s="181"/>
      <c r="D105" s="181"/>
      <c r="E105" s="181"/>
      <c r="F105" s="181"/>
      <c r="G105" s="181"/>
      <c r="H105" s="181"/>
      <c r="I105" s="182"/>
    </row>
    <row r="106" spans="1:20" ht="33" customHeight="1" x14ac:dyDescent="0.35">
      <c r="A106" s="320" t="s">
        <v>429</v>
      </c>
      <c r="B106" s="137"/>
      <c r="C106" s="137"/>
      <c r="D106" s="137"/>
      <c r="E106" s="137"/>
      <c r="F106" s="137"/>
      <c r="G106" s="137"/>
      <c r="H106" s="137"/>
      <c r="I106" s="338"/>
    </row>
    <row r="107" spans="1:20" ht="37.5" customHeight="1" x14ac:dyDescent="0.2">
      <c r="A107" s="441"/>
      <c r="B107" s="442"/>
      <c r="C107" s="1080" t="s">
        <v>395</v>
      </c>
      <c r="D107" s="1080"/>
      <c r="E107" s="1080"/>
      <c r="F107" s="1080"/>
      <c r="G107" s="1080"/>
      <c r="H107" s="1080"/>
      <c r="I107" s="1081"/>
      <c r="J107" s="111"/>
      <c r="K107" s="111"/>
      <c r="L107" s="111"/>
      <c r="M107" s="111"/>
      <c r="N107" s="111"/>
      <c r="O107" s="111"/>
      <c r="P107" s="111"/>
    </row>
    <row r="108" spans="1:20" ht="27" customHeight="1" thickBot="1" x14ac:dyDescent="0.3">
      <c r="A108" s="402" t="s">
        <v>297</v>
      </c>
      <c r="B108" s="112"/>
      <c r="C108" s="402" t="s">
        <v>298</v>
      </c>
      <c r="D108" s="112"/>
      <c r="E108" s="112"/>
      <c r="F108" s="440"/>
      <c r="G108" s="112"/>
      <c r="H108" s="112"/>
      <c r="I108" s="112"/>
      <c r="K108" s="606" t="s">
        <v>322</v>
      </c>
      <c r="L108" s="112"/>
      <c r="M108" s="112"/>
      <c r="N108" s="112"/>
      <c r="O108" s="607" t="s">
        <v>321</v>
      </c>
      <c r="P108" s="112"/>
      <c r="Q108" s="112"/>
      <c r="R108" s="112"/>
      <c r="S108" s="112"/>
      <c r="T108" s="112"/>
    </row>
    <row r="109" spans="1:20" ht="14.25" customHeight="1" x14ac:dyDescent="0.2">
      <c r="A109" s="33" t="s">
        <v>39</v>
      </c>
      <c r="B109" s="31" t="s">
        <v>217</v>
      </c>
      <c r="C109" s="31" t="s">
        <v>217</v>
      </c>
      <c r="D109" s="32"/>
      <c r="E109" s="32"/>
      <c r="F109"/>
      <c r="G109" s="262">
        <v>100000</v>
      </c>
      <c r="H109" s="32"/>
      <c r="I109" s="187"/>
      <c r="K109" s="250"/>
      <c r="L109" s="111"/>
      <c r="M109" s="111"/>
      <c r="N109" s="111"/>
      <c r="O109" s="111"/>
      <c r="P109" s="111"/>
      <c r="Q109" s="111"/>
      <c r="R109" s="111"/>
      <c r="S109" s="111"/>
      <c r="T109" s="278"/>
    </row>
    <row r="110" spans="1:20" ht="14.25" customHeight="1" thickBot="1" x14ac:dyDescent="0.25">
      <c r="A110" s="36" t="s">
        <v>40</v>
      </c>
      <c r="B110" s="31" t="s">
        <v>213</v>
      </c>
      <c r="C110" s="31" t="s">
        <v>213</v>
      </c>
      <c r="D110" s="31"/>
      <c r="E110" s="31"/>
      <c r="F110"/>
      <c r="G110" s="243">
        <v>3</v>
      </c>
      <c r="H110" s="32"/>
      <c r="I110" s="187"/>
      <c r="K110" s="281"/>
      <c r="L110" s="111"/>
      <c r="M110" s="111"/>
      <c r="N110" s="111"/>
      <c r="O110" s="111"/>
      <c r="P110" s="111"/>
      <c r="Q110" s="111"/>
      <c r="R110" s="111"/>
      <c r="S110" s="111"/>
      <c r="T110" s="278"/>
    </row>
    <row r="111" spans="1:20" ht="14.25" customHeight="1" thickBot="1" x14ac:dyDescent="0.25">
      <c r="A111" s="31"/>
      <c r="B111" s="31"/>
      <c r="D111" s="31"/>
      <c r="E111" s="37"/>
      <c r="F111" s="37" t="s">
        <v>205</v>
      </c>
      <c r="G111" s="38" t="s">
        <v>41</v>
      </c>
      <c r="H111" s="32"/>
      <c r="I111" s="187"/>
      <c r="K111" s="556" t="s">
        <v>353</v>
      </c>
      <c r="L111" s="111"/>
      <c r="M111" s="111"/>
      <c r="N111" s="111"/>
      <c r="O111" s="111"/>
      <c r="P111" s="111"/>
      <c r="Q111" s="111"/>
      <c r="R111" s="111"/>
      <c r="S111" s="111"/>
      <c r="T111" s="278"/>
    </row>
    <row r="112" spans="1:20" ht="14.25" customHeight="1" thickBot="1" x14ac:dyDescent="0.25">
      <c r="A112" s="31"/>
      <c r="B112" s="31"/>
      <c r="C112" s="246" t="s">
        <v>212</v>
      </c>
      <c r="D112" s="37"/>
      <c r="E112" s="39"/>
      <c r="F112" s="72">
        <f>G109</f>
        <v>100000</v>
      </c>
      <c r="G112" s="40" t="s">
        <v>42</v>
      </c>
      <c r="H112" s="32"/>
      <c r="I112" s="187"/>
      <c r="K112" s="556"/>
      <c r="L112" s="111"/>
      <c r="M112" s="111"/>
      <c r="N112" s="111"/>
      <c r="O112" s="111"/>
      <c r="P112" s="111"/>
      <c r="Q112" s="111"/>
      <c r="R112" s="111"/>
      <c r="S112" s="111"/>
      <c r="T112" s="278"/>
    </row>
    <row r="113" spans="1:20" ht="14.25" customHeight="1" thickBot="1" x14ac:dyDescent="0.25">
      <c r="A113" s="31"/>
      <c r="B113" s="31" t="s">
        <v>43</v>
      </c>
      <c r="D113" s="41">
        <v>0.75</v>
      </c>
      <c r="E113" s="42"/>
      <c r="F113" s="615">
        <f>F112*D113</f>
        <v>75000</v>
      </c>
      <c r="G113" s="594">
        <f>F113*H19</f>
        <v>1296.8999999999999</v>
      </c>
      <c r="H113" s="32"/>
      <c r="I113" s="187"/>
      <c r="K113" s="556"/>
      <c r="L113" s="111"/>
      <c r="M113" s="111"/>
      <c r="N113" s="111"/>
      <c r="O113" s="111"/>
      <c r="P113" s="111"/>
      <c r="Q113" s="111"/>
      <c r="R113" s="111"/>
      <c r="S113" s="111"/>
      <c r="T113" s="278"/>
    </row>
    <row r="114" spans="1:20" ht="14.25" customHeight="1" thickBot="1" x14ac:dyDescent="0.25">
      <c r="A114" s="31"/>
      <c r="B114" s="31" t="s">
        <v>44</v>
      </c>
      <c r="D114" s="43">
        <v>0.375</v>
      </c>
      <c r="E114" s="44"/>
      <c r="F114" s="615">
        <f>F112*D114</f>
        <v>37500</v>
      </c>
      <c r="G114" s="594">
        <f>F114*H19</f>
        <v>648.44999999999993</v>
      </c>
      <c r="H114" s="32"/>
      <c r="I114" s="418" t="s">
        <v>96</v>
      </c>
      <c r="K114" s="250"/>
      <c r="L114" s="111"/>
      <c r="M114" s="111"/>
      <c r="N114" s="111"/>
      <c r="O114" s="111"/>
      <c r="P114" s="111"/>
      <c r="Q114" s="111"/>
      <c r="R114" s="111"/>
      <c r="S114" s="111"/>
      <c r="T114" s="278"/>
    </row>
    <row r="115" spans="1:20" ht="14.25" customHeight="1" x14ac:dyDescent="0.2">
      <c r="A115" s="31"/>
      <c r="B115" s="31" t="s">
        <v>45</v>
      </c>
      <c r="D115" s="43">
        <v>0.125</v>
      </c>
      <c r="E115" s="44"/>
      <c r="F115" s="615">
        <f>F112*D115</f>
        <v>12500</v>
      </c>
      <c r="G115" s="594">
        <f>F115*H19</f>
        <v>216.14999999999998</v>
      </c>
      <c r="H115" s="32"/>
      <c r="I115" s="419" t="s">
        <v>42</v>
      </c>
      <c r="K115" s="250"/>
      <c r="L115" s="111"/>
      <c r="M115" s="111"/>
      <c r="N115" s="111"/>
      <c r="O115" s="111"/>
      <c r="P115" s="111"/>
      <c r="Q115" s="111"/>
      <c r="R115" s="111"/>
      <c r="S115" s="111"/>
      <c r="T115" s="278"/>
    </row>
    <row r="116" spans="1:20" ht="18.75" customHeight="1" thickBot="1" x14ac:dyDescent="0.3">
      <c r="A116" s="138"/>
      <c r="B116" s="138"/>
      <c r="C116" s="112"/>
      <c r="D116" s="1053" t="s">
        <v>197</v>
      </c>
      <c r="E116" s="1068"/>
      <c r="F116" s="1068"/>
      <c r="G116" s="1068"/>
      <c r="H116" s="259" t="s">
        <v>22</v>
      </c>
      <c r="I116" s="595">
        <f>SUM(G113:G115)</f>
        <v>2161.5</v>
      </c>
      <c r="K116" s="279"/>
      <c r="L116" s="112"/>
      <c r="M116" s="112"/>
      <c r="N116" s="112"/>
      <c r="O116" s="112"/>
      <c r="P116" s="112"/>
      <c r="Q116" s="112"/>
      <c r="R116" s="112"/>
      <c r="S116" s="112"/>
      <c r="T116" s="277"/>
    </row>
    <row r="117" spans="1:20" ht="12.75" x14ac:dyDescent="0.2">
      <c r="A117" s="33" t="s">
        <v>39</v>
      </c>
      <c r="B117" s="31" t="s">
        <v>218</v>
      </c>
      <c r="C117" s="31" t="s">
        <v>218</v>
      </c>
      <c r="D117" s="32"/>
      <c r="E117" s="32"/>
      <c r="F117"/>
      <c r="G117" s="262">
        <v>456</v>
      </c>
      <c r="H117" s="34"/>
      <c r="I117" s="187"/>
      <c r="K117" s="662" t="s">
        <v>343</v>
      </c>
      <c r="L117" s="248"/>
      <c r="M117" s="248"/>
      <c r="N117" s="248"/>
      <c r="O117" s="248"/>
      <c r="P117" s="248"/>
      <c r="Q117" s="248"/>
      <c r="R117" s="248"/>
      <c r="S117" s="248"/>
      <c r="T117" s="280"/>
    </row>
    <row r="118" spans="1:20" ht="13.5" thickBot="1" x14ac:dyDescent="0.25">
      <c r="A118" s="36" t="s">
        <v>40</v>
      </c>
      <c r="B118" s="31" t="s">
        <v>213</v>
      </c>
      <c r="C118" s="31" t="s">
        <v>213</v>
      </c>
      <c r="D118" s="31"/>
      <c r="E118" s="31"/>
      <c r="F118"/>
      <c r="G118" s="242">
        <v>5</v>
      </c>
      <c r="I118" s="187"/>
      <c r="K118" s="561" t="s">
        <v>351</v>
      </c>
      <c r="L118" s="111"/>
      <c r="M118" s="111"/>
      <c r="N118" s="111"/>
      <c r="O118" s="111"/>
      <c r="P118" s="111"/>
      <c r="Q118" s="111"/>
      <c r="R118" s="111"/>
      <c r="S118" s="111"/>
      <c r="T118" s="278"/>
    </row>
    <row r="119" spans="1:20" ht="13.5" thickBot="1" x14ac:dyDescent="0.25">
      <c r="A119" s="31"/>
      <c r="B119" s="31"/>
      <c r="D119" s="31"/>
      <c r="E119" s="37"/>
      <c r="F119" s="37" t="s">
        <v>205</v>
      </c>
      <c r="G119" s="38" t="s">
        <v>41</v>
      </c>
      <c r="I119" s="188"/>
      <c r="K119" s="561" t="s">
        <v>355</v>
      </c>
      <c r="L119" s="111"/>
      <c r="M119" s="111"/>
      <c r="N119" s="111"/>
      <c r="O119" s="111"/>
      <c r="P119" s="111"/>
      <c r="Q119" s="111"/>
      <c r="R119" s="111"/>
      <c r="S119" s="111"/>
      <c r="T119" s="278"/>
    </row>
    <row r="120" spans="1:20" ht="13.5" thickBot="1" x14ac:dyDescent="0.25">
      <c r="A120" s="31"/>
      <c r="B120" s="31"/>
      <c r="C120" s="246" t="s">
        <v>202</v>
      </c>
      <c r="D120" s="37"/>
      <c r="E120" s="39"/>
      <c r="F120" s="72">
        <f>G117</f>
        <v>456</v>
      </c>
      <c r="G120" s="40" t="s">
        <v>42</v>
      </c>
      <c r="I120" s="188"/>
      <c r="K120" s="561"/>
      <c r="L120" s="111"/>
      <c r="M120" s="111"/>
      <c r="N120" s="111"/>
      <c r="O120" s="111"/>
      <c r="P120" s="111"/>
      <c r="Q120" s="111"/>
      <c r="R120" s="111"/>
      <c r="S120" s="111"/>
      <c r="T120" s="278"/>
    </row>
    <row r="121" spans="1:20" ht="13.5" thickBot="1" x14ac:dyDescent="0.25">
      <c r="A121" s="31"/>
      <c r="B121" s="31" t="s">
        <v>43</v>
      </c>
      <c r="D121" s="41">
        <v>0.85</v>
      </c>
      <c r="E121" s="42"/>
      <c r="F121" s="614">
        <f>F120*D121</f>
        <v>387.59999999999997</v>
      </c>
      <c r="G121" s="594">
        <f>F121*H19</f>
        <v>6.7023791999999984</v>
      </c>
      <c r="I121" s="188"/>
      <c r="K121" s="561" t="s">
        <v>339</v>
      </c>
      <c r="L121" s="111"/>
      <c r="M121" s="111"/>
      <c r="N121" s="111"/>
      <c r="O121" s="111"/>
      <c r="P121" s="111"/>
      <c r="Q121" s="111"/>
      <c r="R121" s="111"/>
      <c r="S121" s="111"/>
      <c r="T121" s="278"/>
    </row>
    <row r="122" spans="1:20" ht="13.5" thickBot="1" x14ac:dyDescent="0.25">
      <c r="A122" s="31"/>
      <c r="B122" s="31" t="s">
        <v>44</v>
      </c>
      <c r="D122" s="43">
        <v>0.59499999999999997</v>
      </c>
      <c r="E122" s="44"/>
      <c r="F122" s="614">
        <f>F120*D122</f>
        <v>271.32</v>
      </c>
      <c r="G122" s="594">
        <f>F122*H19</f>
        <v>4.6916654399999995</v>
      </c>
      <c r="I122" s="188"/>
      <c r="K122" s="556"/>
      <c r="L122" s="111"/>
      <c r="M122" s="111"/>
      <c r="N122" s="111"/>
      <c r="O122" s="111"/>
      <c r="P122" s="111"/>
      <c r="Q122" s="111"/>
      <c r="R122" s="111"/>
      <c r="S122" s="111"/>
      <c r="T122" s="278"/>
    </row>
    <row r="123" spans="1:20" ht="13.5" thickBot="1" x14ac:dyDescent="0.25">
      <c r="A123" s="31"/>
      <c r="B123" s="31" t="s">
        <v>45</v>
      </c>
      <c r="D123" s="43">
        <v>0.41649999999999998</v>
      </c>
      <c r="E123" s="44"/>
      <c r="F123" s="614">
        <f>F120*D123</f>
        <v>189.92399999999998</v>
      </c>
      <c r="G123" s="594">
        <f>F123*H19</f>
        <v>3.2841658079999991</v>
      </c>
      <c r="I123" s="188"/>
      <c r="K123" s="556" t="s">
        <v>342</v>
      </c>
      <c r="L123" s="111"/>
      <c r="M123" s="111"/>
      <c r="N123" s="111"/>
      <c r="O123" s="111"/>
      <c r="P123" s="111"/>
      <c r="Q123" s="111"/>
      <c r="R123" s="111"/>
      <c r="S123" s="111"/>
      <c r="T123" s="278"/>
    </row>
    <row r="124" spans="1:20" ht="15" thickBot="1" x14ac:dyDescent="0.25">
      <c r="A124" s="31"/>
      <c r="B124" s="31" t="s">
        <v>46</v>
      </c>
      <c r="D124" s="43">
        <v>0.24990000000000001</v>
      </c>
      <c r="E124" s="44"/>
      <c r="F124" s="614">
        <f>F120*D124</f>
        <v>113.95440000000001</v>
      </c>
      <c r="G124" s="594">
        <f>F124*H19</f>
        <v>1.9704994847999999</v>
      </c>
      <c r="I124" s="418" t="s">
        <v>76</v>
      </c>
      <c r="K124" s="556" t="s">
        <v>341</v>
      </c>
      <c r="L124" s="111"/>
      <c r="M124" s="111"/>
      <c r="N124" s="111"/>
      <c r="O124" s="111"/>
      <c r="P124" s="111"/>
      <c r="Q124" s="111"/>
      <c r="R124" s="111"/>
      <c r="S124" s="111"/>
      <c r="T124" s="278"/>
    </row>
    <row r="125" spans="1:20" ht="14.25" x14ac:dyDescent="0.2">
      <c r="A125" s="31"/>
      <c r="B125" s="31" t="s">
        <v>47</v>
      </c>
      <c r="D125" s="43">
        <v>8.3299999999999999E-2</v>
      </c>
      <c r="E125" s="44"/>
      <c r="F125" s="614">
        <f>F120*D125</f>
        <v>37.9848</v>
      </c>
      <c r="G125" s="594">
        <f>F125*H19</f>
        <v>0.65683316159999994</v>
      </c>
      <c r="I125" s="419" t="s">
        <v>42</v>
      </c>
      <c r="K125" s="556"/>
      <c r="L125" s="111"/>
      <c r="M125" s="111"/>
      <c r="N125" s="111"/>
      <c r="O125" s="111"/>
      <c r="P125" s="111"/>
      <c r="Q125" s="111"/>
      <c r="R125" s="111"/>
      <c r="S125" s="111"/>
      <c r="T125" s="278"/>
    </row>
    <row r="126" spans="1:20" ht="16.5" thickBot="1" x14ac:dyDescent="0.3">
      <c r="A126" s="138"/>
      <c r="B126" s="138"/>
      <c r="C126" s="112"/>
      <c r="D126" s="1068" t="s">
        <v>48</v>
      </c>
      <c r="E126" s="1068"/>
      <c r="F126" s="1068"/>
      <c r="G126" s="1068"/>
      <c r="H126" s="259" t="s">
        <v>22</v>
      </c>
      <c r="I126" s="587">
        <f>SUM(G121:G125)</f>
        <v>17.305543094399997</v>
      </c>
      <c r="K126" s="279"/>
      <c r="L126" s="112"/>
      <c r="M126" s="112"/>
      <c r="N126" s="112"/>
      <c r="O126" s="112"/>
      <c r="P126" s="112"/>
      <c r="Q126" s="112"/>
      <c r="R126" s="112"/>
      <c r="S126" s="112"/>
      <c r="T126" s="277"/>
    </row>
    <row r="127" spans="1:20" ht="12.75" x14ac:dyDescent="0.2">
      <c r="A127" s="33" t="s">
        <v>39</v>
      </c>
      <c r="B127" s="31" t="s">
        <v>219</v>
      </c>
      <c r="C127" s="31" t="s">
        <v>219</v>
      </c>
      <c r="D127" s="32"/>
      <c r="E127" s="32"/>
      <c r="F127"/>
      <c r="G127" s="262">
        <v>456</v>
      </c>
      <c r="H127" s="34"/>
      <c r="I127" s="187"/>
      <c r="K127" s="561"/>
      <c r="L127" s="111"/>
      <c r="M127" s="111"/>
      <c r="N127" s="111"/>
      <c r="O127" s="111"/>
      <c r="P127" s="111"/>
      <c r="Q127" s="111"/>
      <c r="R127" s="111"/>
      <c r="S127" s="111"/>
      <c r="T127" s="278"/>
    </row>
    <row r="128" spans="1:20" ht="13.5" thickBot="1" x14ac:dyDescent="0.25">
      <c r="A128" s="36" t="s">
        <v>40</v>
      </c>
      <c r="B128" s="31" t="s">
        <v>213</v>
      </c>
      <c r="C128" s="31" t="s">
        <v>213</v>
      </c>
      <c r="D128" s="31"/>
      <c r="E128" s="31"/>
      <c r="F128"/>
      <c r="G128" s="242">
        <v>7</v>
      </c>
      <c r="I128" s="187"/>
      <c r="K128" s="561" t="s">
        <v>352</v>
      </c>
      <c r="L128" s="111"/>
      <c r="M128" s="111"/>
      <c r="N128" s="111"/>
      <c r="O128" s="111"/>
      <c r="P128" s="111"/>
      <c r="Q128" s="111"/>
      <c r="R128" s="111"/>
      <c r="S128" s="111"/>
      <c r="T128" s="278"/>
    </row>
    <row r="129" spans="1:20" ht="13.5" thickBot="1" x14ac:dyDescent="0.25">
      <c r="A129" s="31"/>
      <c r="B129" s="31"/>
      <c r="D129" s="31"/>
      <c r="E129" s="37"/>
      <c r="F129" s="37" t="s">
        <v>205</v>
      </c>
      <c r="G129" s="38" t="s">
        <v>41</v>
      </c>
      <c r="I129" s="188"/>
      <c r="K129" s="556"/>
      <c r="L129" s="111"/>
      <c r="M129" s="111"/>
      <c r="N129" s="111"/>
      <c r="O129" s="111"/>
      <c r="P129" s="111"/>
      <c r="Q129" s="111"/>
      <c r="R129" s="111"/>
      <c r="S129" s="111"/>
      <c r="T129" s="278"/>
    </row>
    <row r="130" spans="1:20" ht="13.5" thickBot="1" x14ac:dyDescent="0.25">
      <c r="A130" s="31"/>
      <c r="B130" s="31"/>
      <c r="C130" s="246" t="s">
        <v>203</v>
      </c>
      <c r="D130" s="37"/>
      <c r="E130" s="37"/>
      <c r="F130" s="72">
        <f>G127</f>
        <v>456</v>
      </c>
      <c r="G130" s="40" t="s">
        <v>42</v>
      </c>
      <c r="I130" s="188"/>
      <c r="K130" s="556" t="s">
        <v>342</v>
      </c>
      <c r="L130" s="111"/>
      <c r="M130" s="111"/>
      <c r="N130" s="111"/>
      <c r="O130" s="111"/>
      <c r="P130" s="111"/>
      <c r="Q130" s="111"/>
      <c r="R130" s="111"/>
      <c r="S130" s="111"/>
      <c r="T130" s="278"/>
    </row>
    <row r="131" spans="1:20" ht="13.5" thickBot="1" x14ac:dyDescent="0.25">
      <c r="A131" s="31"/>
      <c r="B131" s="31" t="s">
        <v>43</v>
      </c>
      <c r="D131" s="41">
        <v>0.89290000000000003</v>
      </c>
      <c r="E131" s="42"/>
      <c r="F131" s="543">
        <f>F130*D131</f>
        <v>407.16239999999999</v>
      </c>
      <c r="G131" s="539">
        <f>F131*H19</f>
        <v>7.0406522207999993</v>
      </c>
      <c r="I131" s="188"/>
      <c r="K131" s="556" t="s">
        <v>341</v>
      </c>
      <c r="L131" s="111"/>
      <c r="M131" s="111"/>
      <c r="N131" s="111"/>
      <c r="O131" s="111"/>
      <c r="P131" s="111"/>
      <c r="Q131" s="111"/>
      <c r="R131" s="111"/>
      <c r="S131" s="111"/>
      <c r="T131" s="278"/>
    </row>
    <row r="132" spans="1:20" ht="13.5" thickBot="1" x14ac:dyDescent="0.25">
      <c r="A132" s="31"/>
      <c r="B132" s="31" t="s">
        <v>44</v>
      </c>
      <c r="D132" s="43">
        <v>0.7016</v>
      </c>
      <c r="E132" s="44"/>
      <c r="F132" s="543">
        <f>F130*D132</f>
        <v>319.92959999999999</v>
      </c>
      <c r="G132" s="539">
        <f>F132*H19</f>
        <v>5.532222643199999</v>
      </c>
      <c r="I132" s="188"/>
      <c r="K132" s="556"/>
      <c r="L132" s="111"/>
      <c r="M132" s="111"/>
      <c r="N132" s="111"/>
      <c r="O132" s="111"/>
      <c r="P132" s="111"/>
      <c r="Q132" s="111"/>
      <c r="R132" s="111"/>
      <c r="S132" s="111"/>
      <c r="T132" s="278"/>
    </row>
    <row r="133" spans="1:20" ht="13.5" thickBot="1" x14ac:dyDescent="0.25">
      <c r="A133" s="31"/>
      <c r="B133" s="31" t="s">
        <v>45</v>
      </c>
      <c r="D133" s="43">
        <v>0.55130000000000001</v>
      </c>
      <c r="E133" s="44"/>
      <c r="F133" s="543">
        <f>F130*D133</f>
        <v>251.39279999999999</v>
      </c>
      <c r="G133" s="539">
        <f>F133*H19</f>
        <v>4.3470842975999995</v>
      </c>
      <c r="I133" s="188"/>
      <c r="K133" s="658" t="s">
        <v>346</v>
      </c>
      <c r="L133" s="111"/>
      <c r="M133" s="111"/>
      <c r="N133" s="111"/>
      <c r="O133" s="111"/>
      <c r="P133" s="111"/>
      <c r="Q133" s="111"/>
      <c r="R133" s="111"/>
      <c r="S133" s="111"/>
      <c r="T133" s="278"/>
    </row>
    <row r="134" spans="1:20" ht="13.5" thickBot="1" x14ac:dyDescent="0.25">
      <c r="A134" s="31"/>
      <c r="B134" s="31" t="s">
        <v>46</v>
      </c>
      <c r="D134" s="43">
        <v>0.42880000000000001</v>
      </c>
      <c r="E134" s="44"/>
      <c r="F134" s="543">
        <f>F130*D134</f>
        <v>195.53280000000001</v>
      </c>
      <c r="G134" s="539">
        <f>F134*H19</f>
        <v>3.3811531775999999</v>
      </c>
      <c r="I134" s="188"/>
      <c r="K134" s="556" t="s">
        <v>347</v>
      </c>
      <c r="L134" s="111"/>
      <c r="M134" s="111"/>
      <c r="N134" s="241"/>
      <c r="O134" s="111"/>
      <c r="P134" s="111"/>
      <c r="Q134" s="111"/>
      <c r="R134" s="111"/>
      <c r="S134" s="111"/>
      <c r="T134" s="278"/>
    </row>
    <row r="135" spans="1:20" ht="13.5" thickBot="1" x14ac:dyDescent="0.25">
      <c r="A135" s="31"/>
      <c r="B135" s="31" t="s">
        <v>47</v>
      </c>
      <c r="D135" s="43">
        <v>0.30630000000000002</v>
      </c>
      <c r="E135" s="44"/>
      <c r="F135" s="543">
        <f>F130*D135</f>
        <v>139.6728</v>
      </c>
      <c r="G135" s="539">
        <f>F135*H19</f>
        <v>2.4152220575999999</v>
      </c>
      <c r="I135" s="188"/>
      <c r="K135" s="556" t="s">
        <v>348</v>
      </c>
      <c r="L135" s="111"/>
      <c r="M135" s="111"/>
      <c r="N135" s="111"/>
      <c r="O135" s="111"/>
      <c r="P135" s="111"/>
      <c r="Q135" s="111"/>
      <c r="R135" s="111"/>
      <c r="S135" s="111"/>
      <c r="T135" s="278"/>
    </row>
    <row r="136" spans="1:20" ht="15" thickBot="1" x14ac:dyDescent="0.25">
      <c r="A136" s="31"/>
      <c r="B136" s="31" t="s">
        <v>49</v>
      </c>
      <c r="D136" s="43">
        <v>0.18379999999999999</v>
      </c>
      <c r="E136" s="44"/>
      <c r="F136" s="543">
        <f>F130*D136</f>
        <v>83.812799999999996</v>
      </c>
      <c r="G136" s="539">
        <f>F136*H19</f>
        <v>1.4492909375999998</v>
      </c>
      <c r="I136" s="418" t="s">
        <v>77</v>
      </c>
      <c r="K136" s="556" t="s">
        <v>349</v>
      </c>
      <c r="L136" s="111"/>
      <c r="M136" s="111"/>
      <c r="N136" s="111"/>
      <c r="O136" s="111"/>
      <c r="P136" s="111"/>
      <c r="Q136" s="111"/>
      <c r="R136" s="111"/>
      <c r="S136" s="111"/>
      <c r="T136" s="278"/>
    </row>
    <row r="137" spans="1:20" ht="15" thickBot="1" x14ac:dyDescent="0.25">
      <c r="A137" s="31"/>
      <c r="B137" s="31" t="s">
        <v>50</v>
      </c>
      <c r="D137" s="43">
        <v>6.13E-2</v>
      </c>
      <c r="E137" s="44"/>
      <c r="F137" s="543">
        <f>F130*D137</f>
        <v>27.9528</v>
      </c>
      <c r="G137" s="539">
        <f>F137*H19</f>
        <v>0.48335981759999996</v>
      </c>
      <c r="I137" s="419" t="s">
        <v>42</v>
      </c>
      <c r="K137" s="659" t="s">
        <v>340</v>
      </c>
      <c r="L137" s="111"/>
      <c r="M137" s="111"/>
      <c r="N137" s="111"/>
      <c r="O137" s="111"/>
      <c r="P137" s="111"/>
      <c r="Q137" s="111"/>
      <c r="R137" s="111"/>
      <c r="S137" s="111"/>
      <c r="T137" s="278"/>
    </row>
    <row r="138" spans="1:20" ht="16.5" thickBot="1" x14ac:dyDescent="0.3">
      <c r="A138" s="138"/>
      <c r="B138" s="138"/>
      <c r="C138" s="112"/>
      <c r="D138" s="1064" t="s">
        <v>51</v>
      </c>
      <c r="E138" s="1064"/>
      <c r="F138" s="1064"/>
      <c r="G138" s="1064"/>
      <c r="H138" s="259" t="s">
        <v>22</v>
      </c>
      <c r="I138" s="587">
        <f>SUM(G131:G137)</f>
        <v>24.648985151999998</v>
      </c>
      <c r="K138" s="279"/>
      <c r="L138" s="112"/>
      <c r="M138" s="112"/>
      <c r="N138" s="112"/>
      <c r="O138" s="112"/>
      <c r="P138" s="112"/>
      <c r="Q138" s="112"/>
      <c r="R138" s="112"/>
      <c r="S138" s="112"/>
      <c r="T138" s="277"/>
    </row>
    <row r="139" spans="1:20" ht="13.5" customHeight="1" x14ac:dyDescent="0.2">
      <c r="A139" s="35" t="s">
        <v>39</v>
      </c>
      <c r="B139" s="31" t="s">
        <v>220</v>
      </c>
      <c r="C139" s="31" t="s">
        <v>220</v>
      </c>
      <c r="D139" s="31"/>
      <c r="E139" s="31"/>
      <c r="F139"/>
      <c r="G139" s="262">
        <v>468</v>
      </c>
      <c r="H139" s="34"/>
      <c r="I139" s="187"/>
      <c r="K139" s="247"/>
      <c r="L139" s="248"/>
      <c r="M139" s="248"/>
      <c r="N139" s="248"/>
      <c r="O139" s="248"/>
      <c r="P139" s="248"/>
      <c r="Q139" s="248"/>
      <c r="R139" s="248"/>
      <c r="S139" s="248"/>
      <c r="T139" s="280"/>
    </row>
    <row r="140" spans="1:20" ht="13.5" thickBot="1" x14ac:dyDescent="0.25">
      <c r="A140" s="36" t="s">
        <v>40</v>
      </c>
      <c r="B140" s="31" t="s">
        <v>213</v>
      </c>
      <c r="C140" s="31" t="s">
        <v>213</v>
      </c>
      <c r="D140" s="31"/>
      <c r="E140" s="31"/>
      <c r="F140"/>
      <c r="G140" s="242">
        <v>10</v>
      </c>
      <c r="I140" s="187"/>
      <c r="K140" s="658" t="s">
        <v>346</v>
      </c>
      <c r="L140" s="111"/>
      <c r="M140" s="111"/>
      <c r="N140" s="111"/>
      <c r="O140" s="111"/>
      <c r="P140" s="111"/>
      <c r="Q140" s="111"/>
      <c r="R140" s="111"/>
      <c r="S140" s="111"/>
      <c r="T140" s="278"/>
    </row>
    <row r="141" spans="1:20" ht="13.5" thickBot="1" x14ac:dyDescent="0.25">
      <c r="A141" s="31"/>
      <c r="B141" s="31"/>
      <c r="D141" s="31"/>
      <c r="E141" s="37"/>
      <c r="F141" s="37" t="s">
        <v>205</v>
      </c>
      <c r="G141" s="38" t="s">
        <v>41</v>
      </c>
      <c r="I141" s="188"/>
      <c r="K141" s="281" t="s">
        <v>336</v>
      </c>
      <c r="L141" s="111"/>
      <c r="M141" s="111"/>
      <c r="N141" s="111"/>
      <c r="O141" s="111"/>
      <c r="P141" s="111"/>
      <c r="Q141" s="111"/>
      <c r="R141" s="111"/>
      <c r="S141" s="111"/>
      <c r="T141" s="278"/>
    </row>
    <row r="142" spans="1:20" ht="13.5" thickBot="1" x14ac:dyDescent="0.25">
      <c r="A142" s="31"/>
      <c r="B142" s="31"/>
      <c r="C142" s="246" t="s">
        <v>204</v>
      </c>
      <c r="D142" s="37"/>
      <c r="E142" s="37"/>
      <c r="F142" s="72">
        <f>G139</f>
        <v>468</v>
      </c>
      <c r="G142" s="40" t="s">
        <v>42</v>
      </c>
      <c r="I142" s="188"/>
      <c r="K142" s="281" t="s">
        <v>338</v>
      </c>
      <c r="L142" s="111"/>
      <c r="M142" s="111"/>
      <c r="N142" s="111"/>
      <c r="O142" s="111"/>
      <c r="P142" s="111"/>
      <c r="Q142" s="111"/>
      <c r="R142" s="111"/>
      <c r="S142" s="111"/>
      <c r="T142" s="278"/>
    </row>
    <row r="143" spans="1:20" ht="13.5" thickBot="1" x14ac:dyDescent="0.25">
      <c r="A143" s="31"/>
      <c r="B143" s="31" t="s">
        <v>43</v>
      </c>
      <c r="D143" s="41">
        <v>0.92500000000000004</v>
      </c>
      <c r="E143" s="42"/>
      <c r="F143" s="543">
        <f>F142*D143</f>
        <v>432.90000000000003</v>
      </c>
      <c r="G143" s="539">
        <f>F143*H19</f>
        <v>7.4857068</v>
      </c>
      <c r="I143" s="188"/>
      <c r="K143" s="281" t="s">
        <v>337</v>
      </c>
      <c r="L143" s="111"/>
      <c r="M143" s="111"/>
      <c r="N143" s="111"/>
      <c r="O143" s="111"/>
      <c r="P143" s="111"/>
      <c r="Q143" s="111"/>
      <c r="R143" s="111"/>
      <c r="S143" s="111"/>
      <c r="T143" s="278"/>
    </row>
    <row r="144" spans="1:20" ht="13.5" thickBot="1" x14ac:dyDescent="0.25">
      <c r="A144" s="31"/>
      <c r="B144" s="31" t="s">
        <v>44</v>
      </c>
      <c r="D144" s="43">
        <v>0.78620000000000001</v>
      </c>
      <c r="E144" s="44"/>
      <c r="F144" s="543">
        <f>F142*D144</f>
        <v>367.94159999999999</v>
      </c>
      <c r="G144" s="539">
        <f>F144*H19</f>
        <v>6.3624461471999991</v>
      </c>
      <c r="I144" s="188"/>
      <c r="K144" s="284"/>
      <c r="L144" s="111"/>
      <c r="M144" s="111"/>
      <c r="N144" s="111"/>
      <c r="O144" s="111"/>
      <c r="P144" s="111"/>
      <c r="Q144" s="111"/>
      <c r="R144" s="111"/>
      <c r="S144" s="111"/>
      <c r="T144" s="278"/>
    </row>
    <row r="145" spans="1:20" ht="13.5" thickBot="1" x14ac:dyDescent="0.25">
      <c r="A145" s="31"/>
      <c r="B145" s="31" t="s">
        <v>45</v>
      </c>
      <c r="D145" s="43">
        <v>0.66830000000000001</v>
      </c>
      <c r="E145" s="44"/>
      <c r="F145" s="543">
        <f>F142*D145</f>
        <v>312.76440000000002</v>
      </c>
      <c r="G145" s="539">
        <f>F145*H19</f>
        <v>5.4083220047999996</v>
      </c>
      <c r="I145" s="188"/>
      <c r="K145" s="250"/>
      <c r="L145" s="111"/>
      <c r="M145" s="111"/>
      <c r="N145" s="111"/>
      <c r="O145" s="111"/>
      <c r="P145" s="111"/>
      <c r="Q145" s="111"/>
      <c r="R145" s="111"/>
      <c r="S145" s="111"/>
      <c r="T145" s="278"/>
    </row>
    <row r="146" spans="1:20" ht="13.5" thickBot="1" x14ac:dyDescent="0.25">
      <c r="A146" s="31"/>
      <c r="B146" s="31" t="s">
        <v>46</v>
      </c>
      <c r="D146" s="43">
        <v>0.56810000000000005</v>
      </c>
      <c r="E146" s="44"/>
      <c r="F146" s="543">
        <f>F142*D146</f>
        <v>265.87080000000003</v>
      </c>
      <c r="G146" s="539">
        <f>F146*H19</f>
        <v>4.5974378735999997</v>
      </c>
      <c r="I146" s="188"/>
      <c r="K146" s="250"/>
      <c r="L146" s="111"/>
      <c r="M146" s="111"/>
      <c r="N146" s="111"/>
      <c r="O146" s="111"/>
      <c r="P146" s="111"/>
      <c r="Q146" s="111"/>
      <c r="R146" s="111"/>
      <c r="S146" s="111"/>
      <c r="T146" s="278"/>
    </row>
    <row r="147" spans="1:20" ht="13.5" thickBot="1" x14ac:dyDescent="0.25">
      <c r="A147" s="31"/>
      <c r="B147" s="31" t="s">
        <v>47</v>
      </c>
      <c r="D147" s="43">
        <v>0.48070000000000002</v>
      </c>
      <c r="E147" s="44"/>
      <c r="F147" s="543">
        <f>F142*D147</f>
        <v>224.9676</v>
      </c>
      <c r="G147" s="539">
        <f>F147*H19</f>
        <v>3.8901397391999999</v>
      </c>
      <c r="I147" s="188"/>
      <c r="K147" s="250"/>
      <c r="L147" s="111"/>
      <c r="M147" s="111"/>
      <c r="N147" s="111"/>
      <c r="O147" s="111"/>
      <c r="P147" s="111"/>
      <c r="Q147" s="111"/>
      <c r="R147" s="111"/>
      <c r="S147" s="111"/>
      <c r="T147" s="278"/>
    </row>
    <row r="148" spans="1:20" ht="13.5" thickBot="1" x14ac:dyDescent="0.25">
      <c r="A148" s="31"/>
      <c r="B148" s="31" t="s">
        <v>49</v>
      </c>
      <c r="D148" s="43">
        <v>0.39329999999999998</v>
      </c>
      <c r="E148" s="44"/>
      <c r="F148" s="543">
        <f>F142*D148</f>
        <v>184.06439999999998</v>
      </c>
      <c r="G148" s="539">
        <f>F148*H19</f>
        <v>3.1828416047999992</v>
      </c>
      <c r="I148" s="188"/>
      <c r="K148" s="250"/>
      <c r="L148" s="111"/>
      <c r="M148" s="111"/>
      <c r="N148" s="111"/>
      <c r="O148" s="111"/>
      <c r="P148" s="111"/>
      <c r="Q148" s="111"/>
      <c r="R148" s="111"/>
      <c r="S148" s="111"/>
      <c r="T148" s="278"/>
    </row>
    <row r="149" spans="1:20" ht="13.5" thickBot="1" x14ac:dyDescent="0.25">
      <c r="A149" s="31"/>
      <c r="B149" s="31" t="s">
        <v>50</v>
      </c>
      <c r="D149" s="43">
        <v>0.30590000000000001</v>
      </c>
      <c r="E149" s="44"/>
      <c r="F149" s="543">
        <f>F142*D149</f>
        <v>143.16120000000001</v>
      </c>
      <c r="G149" s="539">
        <f>F149*H19</f>
        <v>2.4755434703999999</v>
      </c>
      <c r="I149" s="188"/>
      <c r="K149" s="250"/>
      <c r="L149" s="111"/>
      <c r="M149" s="111"/>
      <c r="N149" s="111"/>
      <c r="O149" s="111"/>
      <c r="P149" s="111"/>
      <c r="Q149" s="111"/>
      <c r="R149" s="111"/>
      <c r="S149" s="111"/>
      <c r="T149" s="278"/>
    </row>
    <row r="150" spans="1:20" ht="13.5" thickBot="1" x14ac:dyDescent="0.25">
      <c r="A150" s="31"/>
      <c r="B150" s="31" t="s">
        <v>52</v>
      </c>
      <c r="D150" s="43">
        <v>0.2185</v>
      </c>
      <c r="E150" s="44"/>
      <c r="F150" s="543">
        <f>F142*D150</f>
        <v>102.258</v>
      </c>
      <c r="G150" s="539">
        <f>F150*H19</f>
        <v>1.7682453359999997</v>
      </c>
      <c r="I150" s="188"/>
      <c r="K150" s="250"/>
      <c r="L150" s="111"/>
      <c r="M150" s="111"/>
      <c r="N150" s="111"/>
      <c r="O150" s="111"/>
      <c r="P150" s="111"/>
      <c r="Q150" s="111"/>
      <c r="R150" s="111"/>
      <c r="S150" s="111"/>
      <c r="T150" s="278"/>
    </row>
    <row r="151" spans="1:20" ht="15" thickBot="1" x14ac:dyDescent="0.25">
      <c r="A151" s="31"/>
      <c r="B151" s="31" t="s">
        <v>53</v>
      </c>
      <c r="D151" s="43">
        <v>0.13109999999999999</v>
      </c>
      <c r="E151" s="44"/>
      <c r="F151" s="543">
        <f>F142*D151</f>
        <v>61.354799999999997</v>
      </c>
      <c r="G151" s="539">
        <f>F151*H19</f>
        <v>1.0609472015999999</v>
      </c>
      <c r="I151" s="418" t="s">
        <v>78</v>
      </c>
      <c r="K151" s="250"/>
      <c r="L151" s="111"/>
      <c r="M151" s="111"/>
      <c r="N151" s="111"/>
      <c r="O151" s="111"/>
      <c r="P151" s="111"/>
      <c r="Q151" s="111"/>
      <c r="R151" s="111"/>
      <c r="S151" s="111"/>
      <c r="T151" s="278"/>
    </row>
    <row r="152" spans="1:20" ht="15" thickBot="1" x14ac:dyDescent="0.25">
      <c r="A152" s="31"/>
      <c r="B152" s="31" t="s">
        <v>54</v>
      </c>
      <c r="D152" s="51">
        <v>4.3700000000000003E-2</v>
      </c>
      <c r="E152" s="52"/>
      <c r="F152" s="543">
        <f>F142*D152</f>
        <v>20.451600000000003</v>
      </c>
      <c r="G152" s="539">
        <f>F152*H19</f>
        <v>0.3536490672</v>
      </c>
      <c r="I152" s="419" t="s">
        <v>42</v>
      </c>
      <c r="K152" s="250"/>
      <c r="L152" s="111"/>
      <c r="M152" s="111"/>
      <c r="N152" s="111"/>
      <c r="O152" s="111"/>
      <c r="P152" s="111"/>
      <c r="Q152" s="111"/>
      <c r="R152" s="111"/>
      <c r="S152" s="111"/>
      <c r="T152" s="278"/>
    </row>
    <row r="153" spans="1:20" ht="16.5" thickBot="1" x14ac:dyDescent="0.3">
      <c r="A153" s="255"/>
      <c r="B153" s="255"/>
      <c r="C153" s="111"/>
      <c r="D153" s="1064" t="s">
        <v>55</v>
      </c>
      <c r="E153" s="1064"/>
      <c r="F153" s="1064"/>
      <c r="G153" s="1064"/>
      <c r="H153" s="391" t="s">
        <v>22</v>
      </c>
      <c r="I153" s="587">
        <f>SUM(G143:G152)</f>
        <v>36.585279244799999</v>
      </c>
      <c r="K153" s="279"/>
      <c r="L153" s="112"/>
      <c r="M153" s="112"/>
      <c r="N153" s="112"/>
      <c r="O153" s="112"/>
      <c r="P153" s="112"/>
      <c r="Q153" s="112"/>
      <c r="R153" s="112"/>
      <c r="S153" s="112"/>
      <c r="T153" s="277"/>
    </row>
    <row r="154" spans="1:20" ht="19.5" customHeight="1" thickBot="1" x14ac:dyDescent="0.3">
      <c r="A154" s="436"/>
      <c r="B154" s="433"/>
      <c r="C154" s="374"/>
      <c r="D154" s="457"/>
      <c r="E154" s="398" t="s">
        <v>306</v>
      </c>
      <c r="F154" s="483"/>
      <c r="G154" s="482"/>
      <c r="H154" s="481"/>
      <c r="I154" s="608">
        <f>I116+I126+I138+I153</f>
        <v>2240.0398074912</v>
      </c>
      <c r="K154" s="563" t="s">
        <v>323</v>
      </c>
      <c r="R154" s="241" t="s">
        <v>215</v>
      </c>
    </row>
    <row r="155" spans="1:20" s="245" customFormat="1" ht="4.5" customHeight="1" thickBot="1" x14ac:dyDescent="0.3">
      <c r="A155" s="470"/>
      <c r="B155" s="470"/>
      <c r="C155" s="470"/>
      <c r="D155" s="470"/>
      <c r="E155" s="471"/>
      <c r="F155" s="472"/>
      <c r="G155" s="471"/>
      <c r="H155" s="471"/>
      <c r="I155" s="473"/>
      <c r="J155" s="137"/>
      <c r="K155" s="137"/>
      <c r="L155" s="137"/>
      <c r="M155" s="137"/>
      <c r="N155" s="137"/>
      <c r="O155" s="137"/>
      <c r="P155" s="137"/>
      <c r="Q155" s="137"/>
    </row>
    <row r="156" spans="1:20" ht="27" customHeight="1" thickBot="1" x14ac:dyDescent="0.35">
      <c r="A156" s="717"/>
      <c r="B156" s="892"/>
      <c r="C156" s="980" t="s">
        <v>318</v>
      </c>
      <c r="D156" s="980"/>
      <c r="E156" s="980"/>
      <c r="F156" s="980"/>
      <c r="G156" s="980"/>
      <c r="H156" s="981"/>
      <c r="I156" s="925">
        <f>I104+I154</f>
        <v>2949007.2942357995</v>
      </c>
      <c r="J156" s="111"/>
      <c r="K156" s="111"/>
      <c r="L156" s="111"/>
      <c r="M156" s="111"/>
      <c r="N156" s="111"/>
      <c r="O156" s="111"/>
      <c r="P156" s="111"/>
      <c r="Q156" s="111"/>
    </row>
    <row r="157" spans="1:20" ht="15.6" customHeight="1" x14ac:dyDescent="0.25">
      <c r="A157" s="790" t="s">
        <v>473</v>
      </c>
      <c r="B157" s="734"/>
      <c r="C157" s="735"/>
      <c r="D157" s="735"/>
      <c r="E157" s="735"/>
      <c r="F157" s="735"/>
      <c r="G157" s="735"/>
      <c r="H157" s="735"/>
      <c r="I157" s="736"/>
    </row>
    <row r="158" spans="1:20" ht="15.6" customHeight="1" x14ac:dyDescent="0.25">
      <c r="A158" s="835" t="s">
        <v>472</v>
      </c>
      <c r="B158" s="748"/>
      <c r="C158" s="746"/>
      <c r="D158" s="746"/>
      <c r="E158" s="746"/>
      <c r="F158" s="746"/>
      <c r="G158" s="746"/>
      <c r="H158" s="746"/>
      <c r="I158" s="671"/>
    </row>
    <row r="159" spans="1:20" ht="15.6" customHeight="1" x14ac:dyDescent="0.25">
      <c r="A159" s="835" t="s">
        <v>478</v>
      </c>
      <c r="B159" s="748"/>
      <c r="C159" s="746"/>
      <c r="D159" s="746"/>
      <c r="E159" s="746"/>
      <c r="F159" s="746"/>
      <c r="G159" s="746"/>
      <c r="H159" s="746"/>
      <c r="I159" s="671"/>
    </row>
    <row r="160" spans="1:20" ht="15.6" customHeight="1" x14ac:dyDescent="0.25">
      <c r="A160" s="835" t="s">
        <v>469</v>
      </c>
      <c r="B160" s="748"/>
      <c r="C160" s="746"/>
      <c r="D160" s="746"/>
      <c r="E160" s="746"/>
      <c r="F160" s="746"/>
      <c r="G160" s="746"/>
      <c r="H160" s="746"/>
      <c r="I160" s="671"/>
    </row>
    <row r="161" spans="1:9" ht="15.6" customHeight="1" x14ac:dyDescent="0.25">
      <c r="A161" s="835" t="s">
        <v>474</v>
      </c>
      <c r="B161" s="748"/>
      <c r="C161" s="746"/>
      <c r="D161" s="746"/>
      <c r="E161" s="746"/>
      <c r="F161" s="746"/>
      <c r="G161" s="746"/>
      <c r="H161" s="746"/>
      <c r="I161" s="671"/>
    </row>
    <row r="162" spans="1:9" ht="15.6" customHeight="1" x14ac:dyDescent="0.25">
      <c r="A162" s="835" t="s">
        <v>470</v>
      </c>
      <c r="B162" s="748"/>
      <c r="C162" s="746"/>
      <c r="D162" s="746"/>
      <c r="E162" s="746"/>
      <c r="F162" s="746"/>
      <c r="G162" s="746"/>
      <c r="H162" s="746"/>
      <c r="I162" s="671"/>
    </row>
    <row r="163" spans="1:9" ht="15.6" customHeight="1" thickBot="1" x14ac:dyDescent="0.3">
      <c r="A163" s="793" t="s">
        <v>471</v>
      </c>
      <c r="B163" s="926"/>
      <c r="C163" s="927"/>
      <c r="D163" s="927"/>
      <c r="E163" s="927"/>
      <c r="F163" s="927"/>
      <c r="G163" s="927"/>
      <c r="H163" s="927"/>
      <c r="I163" s="809"/>
    </row>
    <row r="164" spans="1:9" ht="12.75" customHeight="1" x14ac:dyDescent="0.2">
      <c r="A164" s="1083" t="s">
        <v>453</v>
      </c>
      <c r="B164" s="1084"/>
      <c r="C164" s="1084"/>
      <c r="D164" s="1084"/>
      <c r="E164" s="1084"/>
      <c r="F164" s="1084"/>
      <c r="G164" s="1084"/>
      <c r="H164" s="1084"/>
      <c r="I164" s="1085"/>
    </row>
    <row r="165" spans="1:9" ht="12.75" customHeight="1" x14ac:dyDescent="0.2">
      <c r="A165" s="972" t="s">
        <v>454</v>
      </c>
      <c r="B165" s="973"/>
      <c r="C165" s="973"/>
      <c r="D165" s="973"/>
      <c r="E165" s="973"/>
      <c r="F165" s="973"/>
      <c r="G165" s="973"/>
      <c r="H165" s="973"/>
      <c r="I165" s="974"/>
    </row>
    <row r="166" spans="1:9" ht="13.5" customHeight="1" x14ac:dyDescent="0.2">
      <c r="A166" s="975" t="s">
        <v>455</v>
      </c>
      <c r="B166" s="976"/>
      <c r="C166" s="976"/>
      <c r="D166" s="976"/>
      <c r="E166" s="976"/>
      <c r="F166" s="976"/>
      <c r="G166" s="976"/>
      <c r="H166" s="976"/>
      <c r="I166" s="977"/>
    </row>
    <row r="167" spans="1:9" ht="18.75" customHeight="1" x14ac:dyDescent="0.2">
      <c r="B167" s="1082"/>
      <c r="C167" s="1082"/>
      <c r="D167" s="1082"/>
      <c r="E167" s="1082"/>
      <c r="F167" s="1082"/>
    </row>
    <row r="168" spans="1:9" ht="12.75" x14ac:dyDescent="0.2">
      <c r="B168" s="1076"/>
      <c r="C168" s="1076"/>
      <c r="D168" s="1076"/>
      <c r="E168" s="1076"/>
      <c r="F168" s="1076"/>
    </row>
    <row r="169" spans="1:9" ht="12.75" x14ac:dyDescent="0.2">
      <c r="B169" s="1076"/>
      <c r="C169" s="1076"/>
      <c r="D169" s="1076"/>
      <c r="E169" s="1076"/>
      <c r="F169" s="1076"/>
    </row>
    <row r="170" spans="1:9" ht="12.75" x14ac:dyDescent="0.2">
      <c r="B170" s="1076"/>
      <c r="C170" s="1076"/>
      <c r="D170" s="1076"/>
      <c r="E170" s="1076"/>
      <c r="F170" s="1076"/>
    </row>
    <row r="171" spans="1:9" ht="12.75" x14ac:dyDescent="0.2">
      <c r="B171" s="1076"/>
      <c r="C171" s="1076"/>
      <c r="D171" s="1076"/>
      <c r="E171" s="1076"/>
      <c r="F171" s="1076"/>
    </row>
  </sheetData>
  <mergeCells count="44">
    <mergeCell ref="C18:G18"/>
    <mergeCell ref="C19:G19"/>
    <mergeCell ref="C25:H25"/>
    <mergeCell ref="B45:G45"/>
    <mergeCell ref="B46:F46"/>
    <mergeCell ref="B84:H84"/>
    <mergeCell ref="C20:H20"/>
    <mergeCell ref="C156:H156"/>
    <mergeCell ref="A166:I166"/>
    <mergeCell ref="C99:H99"/>
    <mergeCell ref="C98:H98"/>
    <mergeCell ref="A165:I165"/>
    <mergeCell ref="D2:H2"/>
    <mergeCell ref="D3:H3"/>
    <mergeCell ref="D4:H4"/>
    <mergeCell ref="E5:G5"/>
    <mergeCell ref="E6:G6"/>
    <mergeCell ref="A8:I8"/>
    <mergeCell ref="C47:G47"/>
    <mergeCell ref="D75:G75"/>
    <mergeCell ref="D138:G138"/>
    <mergeCell ref="D153:G153"/>
    <mergeCell ref="B11:H11"/>
    <mergeCell ref="C15:G15"/>
    <mergeCell ref="B35:H35"/>
    <mergeCell ref="B37:H37"/>
    <mergeCell ref="C44:D44"/>
    <mergeCell ref="C16:D16"/>
    <mergeCell ref="C17:D17"/>
    <mergeCell ref="F16:G16"/>
    <mergeCell ref="F17:G17"/>
    <mergeCell ref="C81:E81"/>
    <mergeCell ref="C82:E82"/>
    <mergeCell ref="K92:Q92"/>
    <mergeCell ref="C107:I107"/>
    <mergeCell ref="B171:F171"/>
    <mergeCell ref="B170:F170"/>
    <mergeCell ref="B167:F167"/>
    <mergeCell ref="C104:H104"/>
    <mergeCell ref="B169:F169"/>
    <mergeCell ref="B168:F168"/>
    <mergeCell ref="D116:G116"/>
    <mergeCell ref="D126:G126"/>
    <mergeCell ref="A164:I164"/>
  </mergeCells>
  <phoneticPr fontId="0" type="noConversion"/>
  <dataValidations count="1">
    <dataValidation type="list" allowBlank="1" showInputMessage="1" showErrorMessage="1" sqref="G140 G128 G118">
      <formula1>"0,5,7,10"</formula1>
    </dataValidation>
  </dataValidations>
  <hyperlinks>
    <hyperlink ref="R154" r:id="rId1"/>
    <hyperlink ref="C84:H84" r:id="rId2" display="* Current Local Sales &amp; Use Tax Rates can be found at http://www.revenue.ne.gov/question/sales.htm"/>
    <hyperlink ref="K93" r:id="rId3"/>
    <hyperlink ref="O108" r:id="rId4"/>
    <hyperlink ref="C20:H20" r:id="rId5" display="http://www.revenue.nebraska.gov/PAD/research/valuation/avg_rates/avgrate2015.pdf"/>
  </hyperlinks>
  <printOptions horizontalCentered="1"/>
  <pageMargins left="0.45" right="0.45" top="0.75" bottom="0.65" header="0.3" footer="0.3"/>
  <pageSetup scale="64" fitToHeight="0" orientation="portrait" verticalDpi="599" r:id="rId6"/>
  <headerFooter alignWithMargins="0"/>
  <rowBreaks count="2" manualBreakCount="2">
    <brk id="57" max="8" man="1"/>
    <brk id="105" max="8" man="1"/>
  </rowBreaks>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topLeftCell="A31" workbookViewId="0">
      <selection activeCell="C11" sqref="C11"/>
    </sheetView>
  </sheetViews>
  <sheetFormatPr defaultRowHeight="12.75" x14ac:dyDescent="0.2"/>
  <cols>
    <col min="1" max="1" width="7.140625" customWidth="1"/>
    <col min="2" max="2" width="0.42578125" hidden="1" customWidth="1"/>
    <col min="3" max="3" width="8.28515625" customWidth="1"/>
    <col min="4" max="4" width="15.85546875" customWidth="1"/>
    <col min="5" max="5" width="22" customWidth="1"/>
    <col min="6" max="6" width="32.5703125" customWidth="1"/>
    <col min="7" max="7" width="13.140625" customWidth="1"/>
    <col min="8" max="8" width="19.5703125" customWidth="1"/>
    <col min="9" max="9" width="20.140625" customWidth="1"/>
    <col min="20" max="20" width="19.7109375" customWidth="1"/>
  </cols>
  <sheetData>
    <row r="1" spans="1:9" ht="70.5" customHeight="1" thickBot="1" x14ac:dyDescent="0.3">
      <c r="D1" s="112"/>
      <c r="E1" s="112"/>
      <c r="F1" s="112"/>
      <c r="G1" s="112"/>
      <c r="H1" s="112"/>
      <c r="I1" s="8"/>
    </row>
    <row r="2" spans="1:9" ht="20.25" x14ac:dyDescent="0.3">
      <c r="D2" s="1004" t="s">
        <v>56</v>
      </c>
      <c r="E2" s="1005"/>
      <c r="F2" s="1005"/>
      <c r="G2" s="1005"/>
      <c r="H2" s="1006"/>
      <c r="I2" s="8"/>
    </row>
    <row r="3" spans="1:9" ht="18.75" thickBot="1" x14ac:dyDescent="0.3">
      <c r="D3" s="1029" t="s">
        <v>529</v>
      </c>
      <c r="E3" s="1030"/>
      <c r="F3" s="1030"/>
      <c r="G3" s="1030"/>
      <c r="H3" s="1031"/>
      <c r="I3" s="8"/>
    </row>
    <row r="4" spans="1:9" ht="18.75" thickBot="1" x14ac:dyDescent="0.3">
      <c r="A4" s="1"/>
      <c r="B4" s="30"/>
      <c r="C4" s="30"/>
      <c r="D4" s="1032" t="s">
        <v>506</v>
      </c>
      <c r="E4" s="1032"/>
      <c r="F4" s="1032"/>
      <c r="G4" s="1032"/>
      <c r="H4" s="1032"/>
      <c r="I4" s="30"/>
    </row>
    <row r="5" spans="1:9" ht="18" x14ac:dyDescent="0.25">
      <c r="A5" s="1"/>
      <c r="B5" s="2"/>
      <c r="C5" s="3"/>
      <c r="D5" s="4"/>
      <c r="E5" s="1008" t="s">
        <v>63</v>
      </c>
      <c r="F5" s="1009"/>
      <c r="G5" s="1010"/>
      <c r="H5" s="5"/>
      <c r="I5" s="8"/>
    </row>
    <row r="6" spans="1:9" ht="18.75" thickBot="1" x14ac:dyDescent="0.3">
      <c r="A6" s="1"/>
      <c r="B6" s="2"/>
      <c r="C6" s="3"/>
      <c r="D6" s="4"/>
      <c r="E6" s="1011">
        <v>42370</v>
      </c>
      <c r="F6" s="1012"/>
      <c r="G6" s="1013"/>
      <c r="H6" s="5"/>
      <c r="I6" s="8"/>
    </row>
    <row r="7" spans="1:9" ht="6.75" customHeight="1" x14ac:dyDescent="0.25">
      <c r="A7" s="1"/>
      <c r="B7" s="2"/>
      <c r="C7" s="3"/>
      <c r="D7" s="4"/>
      <c r="E7" s="183"/>
      <c r="F7" s="183"/>
      <c r="G7" s="183"/>
      <c r="H7" s="5"/>
      <c r="I7" s="8"/>
    </row>
    <row r="8" spans="1:9" ht="14.25" x14ac:dyDescent="0.2">
      <c r="A8" s="1096" t="s">
        <v>459</v>
      </c>
      <c r="B8" s="1097"/>
      <c r="C8" s="1097"/>
      <c r="D8" s="1097"/>
      <c r="E8" s="1097"/>
      <c r="F8" s="1097"/>
      <c r="G8" s="1097"/>
      <c r="H8" s="1097"/>
      <c r="I8" s="1098"/>
    </row>
    <row r="9" spans="1:9" ht="14.25" x14ac:dyDescent="0.2">
      <c r="A9" s="1099" t="s">
        <v>377</v>
      </c>
      <c r="B9" s="1100"/>
      <c r="C9" s="1100"/>
      <c r="D9" s="1100"/>
      <c r="E9" s="1100"/>
      <c r="F9" s="1100"/>
      <c r="G9" s="1100"/>
      <c r="H9" s="1100"/>
      <c r="I9" s="1101"/>
    </row>
    <row r="10" spans="1:9" ht="8.25" customHeight="1" thickBot="1" x14ac:dyDescent="0.25">
      <c r="A10" s="708"/>
      <c r="B10" s="708"/>
      <c r="C10" s="708"/>
      <c r="D10" s="708"/>
      <c r="E10" s="708"/>
      <c r="F10" s="708"/>
      <c r="G10" s="708"/>
      <c r="H10" s="708"/>
      <c r="I10" s="708"/>
    </row>
    <row r="11" spans="1:9" ht="15.75" x14ac:dyDescent="0.25">
      <c r="A11" s="518"/>
      <c r="B11" s="517"/>
      <c r="C11" s="525" t="s">
        <v>327</v>
      </c>
      <c r="D11" s="248"/>
      <c r="E11" s="519"/>
      <c r="F11" s="519"/>
      <c r="G11" s="519"/>
      <c r="H11" s="524">
        <v>1.7291999999999998E-2</v>
      </c>
      <c r="I11" s="783"/>
    </row>
    <row r="12" spans="1:9" ht="16.5" thickBot="1" x14ac:dyDescent="0.3">
      <c r="A12" s="286"/>
      <c r="B12" s="286"/>
      <c r="C12" s="285" t="s">
        <v>366</v>
      </c>
      <c r="D12" s="520"/>
      <c r="E12" s="521"/>
      <c r="F12" s="521"/>
      <c r="G12" s="521"/>
      <c r="H12" s="277"/>
      <c r="I12" s="783"/>
    </row>
    <row r="13" spans="1:9" ht="24.75" customHeight="1" thickBot="1" x14ac:dyDescent="0.3">
      <c r="A13" s="398" t="s">
        <v>7</v>
      </c>
      <c r="B13" s="984" t="s">
        <v>391</v>
      </c>
      <c r="C13" s="984"/>
      <c r="D13" s="984"/>
      <c r="E13" s="984"/>
      <c r="F13" s="984"/>
      <c r="G13" s="251"/>
      <c r="H13" s="221"/>
      <c r="I13" s="784"/>
    </row>
    <row r="14" spans="1:9" ht="15.75" x14ac:dyDescent="0.25">
      <c r="A14" s="6"/>
      <c r="B14" s="6"/>
      <c r="C14" s="6"/>
      <c r="D14" s="6"/>
      <c r="E14" s="6"/>
      <c r="F14" s="6"/>
      <c r="G14" s="6"/>
      <c r="H14" s="6"/>
      <c r="I14" s="522" t="s">
        <v>301</v>
      </c>
    </row>
    <row r="15" spans="1:9" ht="15.75" x14ac:dyDescent="0.25">
      <c r="A15" s="143"/>
      <c r="B15" s="60" t="s">
        <v>8</v>
      </c>
      <c r="C15" s="1042" t="s">
        <v>380</v>
      </c>
      <c r="D15" s="1042"/>
      <c r="E15" s="1042"/>
      <c r="F15" s="1042"/>
      <c r="G15" s="1042"/>
      <c r="H15" s="143"/>
      <c r="I15" s="522" t="s">
        <v>70</v>
      </c>
    </row>
    <row r="16" spans="1:9" ht="16.5" thickBot="1" x14ac:dyDescent="0.3">
      <c r="A16" s="6"/>
      <c r="B16" s="100"/>
      <c r="C16" s="302" t="s">
        <v>1</v>
      </c>
      <c r="D16" s="10" t="s">
        <v>222</v>
      </c>
      <c r="E16" s="135"/>
      <c r="F16" s="135"/>
      <c r="G16" s="135"/>
      <c r="H16" s="6"/>
      <c r="I16" s="523" t="s">
        <v>295</v>
      </c>
    </row>
    <row r="17" spans="1:14" ht="15" x14ac:dyDescent="0.25">
      <c r="A17" s="225"/>
      <c r="B17" s="100"/>
      <c r="C17" s="302"/>
      <c r="D17" s="74" t="s">
        <v>255</v>
      </c>
      <c r="E17" s="74"/>
      <c r="F17" s="74"/>
      <c r="G17" s="636">
        <v>0</v>
      </c>
      <c r="H17" s="307"/>
      <c r="I17" s="652"/>
    </row>
    <row r="18" spans="1:14" ht="15.75" thickBot="1" x14ac:dyDescent="0.3">
      <c r="A18" s="225"/>
      <c r="B18" s="100"/>
      <c r="C18" s="302"/>
      <c r="D18" s="74" t="s">
        <v>275</v>
      </c>
      <c r="E18" s="74"/>
      <c r="F18" s="74"/>
      <c r="G18" s="636">
        <v>15000000</v>
      </c>
      <c r="H18" s="307"/>
      <c r="I18" s="652"/>
      <c r="J18" s="111"/>
      <c r="K18" s="137"/>
      <c r="L18" s="111"/>
      <c r="M18" s="111"/>
      <c r="N18" s="111"/>
    </row>
    <row r="19" spans="1:14" ht="15.75" thickBot="1" x14ac:dyDescent="0.3">
      <c r="A19" s="225"/>
      <c r="B19" s="100"/>
      <c r="C19" s="302"/>
      <c r="D19" s="299" t="s">
        <v>239</v>
      </c>
      <c r="E19" s="74"/>
      <c r="F19" s="74"/>
      <c r="G19" s="301"/>
      <c r="H19" s="584">
        <f>G17+G18</f>
        <v>15000000</v>
      </c>
      <c r="I19" s="652"/>
    </row>
    <row r="20" spans="1:14" ht="15" x14ac:dyDescent="0.25">
      <c r="A20" s="225"/>
      <c r="B20" s="100"/>
      <c r="C20" s="302"/>
      <c r="D20" s="300"/>
      <c r="E20" s="297"/>
      <c r="F20" s="297"/>
      <c r="G20" s="301"/>
      <c r="H20" s="308"/>
      <c r="I20" s="652"/>
    </row>
    <row r="21" spans="1:14" ht="15" x14ac:dyDescent="0.25">
      <c r="A21" s="225"/>
      <c r="B21" s="100"/>
      <c r="C21" s="302" t="s">
        <v>6</v>
      </c>
      <c r="D21" s="299" t="s">
        <v>238</v>
      </c>
      <c r="E21" s="297"/>
      <c r="F21" s="297"/>
      <c r="G21" s="301"/>
      <c r="H21" s="308"/>
      <c r="I21" s="652"/>
    </row>
    <row r="22" spans="1:14" ht="15" x14ac:dyDescent="0.25">
      <c r="A22" s="225"/>
      <c r="B22" s="100"/>
      <c r="C22" s="302"/>
      <c r="D22" s="74" t="s">
        <v>406</v>
      </c>
      <c r="E22" s="74"/>
      <c r="F22" s="74"/>
      <c r="G22" s="637">
        <v>5000000</v>
      </c>
      <c r="H22" s="307"/>
      <c r="I22" s="652"/>
    </row>
    <row r="23" spans="1:14" ht="15" x14ac:dyDescent="0.25">
      <c r="A23" s="225"/>
      <c r="B23" s="100"/>
      <c r="C23" s="302"/>
      <c r="D23" s="290" t="s">
        <v>409</v>
      </c>
      <c r="E23" s="74"/>
      <c r="F23" s="74"/>
      <c r="G23" s="636">
        <v>0</v>
      </c>
      <c r="H23" s="307"/>
      <c r="I23" s="652"/>
    </row>
    <row r="24" spans="1:14" ht="15.75" thickBot="1" x14ac:dyDescent="0.3">
      <c r="A24" s="6"/>
      <c r="B24" s="100"/>
      <c r="C24" s="302"/>
      <c r="D24" s="74" t="s">
        <v>408</v>
      </c>
      <c r="E24" s="74"/>
      <c r="F24" s="74"/>
      <c r="G24" s="638">
        <v>12000000</v>
      </c>
      <c r="H24" s="307"/>
      <c r="I24" s="652"/>
    </row>
    <row r="25" spans="1:14" ht="15.75" thickBot="1" x14ac:dyDescent="0.3">
      <c r="A25" s="6"/>
      <c r="B25" s="100"/>
      <c r="C25" s="302"/>
      <c r="D25" s="299" t="s">
        <v>241</v>
      </c>
      <c r="E25" s="74"/>
      <c r="F25" s="74"/>
      <c r="G25" s="74"/>
      <c r="H25" s="584">
        <f>SUM(G22:G24)</f>
        <v>17000000</v>
      </c>
      <c r="I25" s="652"/>
    </row>
    <row r="26" spans="1:14" ht="15" x14ac:dyDescent="0.25">
      <c r="A26" s="6"/>
      <c r="B26" s="100"/>
      <c r="C26" s="302"/>
      <c r="D26" s="297"/>
      <c r="E26" s="297"/>
      <c r="F26" s="297"/>
      <c r="G26" s="297"/>
      <c r="H26" s="307"/>
      <c r="I26" s="652"/>
    </row>
    <row r="27" spans="1:14" ht="15" x14ac:dyDescent="0.25">
      <c r="A27" s="6"/>
      <c r="B27" s="100"/>
      <c r="C27" s="302" t="s">
        <v>23</v>
      </c>
      <c r="D27" s="299" t="s">
        <v>225</v>
      </c>
      <c r="E27" s="297"/>
      <c r="F27" s="297"/>
      <c r="G27" s="297"/>
      <c r="H27" s="6"/>
      <c r="I27" s="652"/>
    </row>
    <row r="28" spans="1:14" ht="15" x14ac:dyDescent="0.25">
      <c r="A28" s="6"/>
      <c r="B28" s="100"/>
      <c r="C28" s="302"/>
      <c r="D28" s="74" t="s">
        <v>256</v>
      </c>
      <c r="E28" s="74"/>
      <c r="F28" s="19"/>
      <c r="G28" s="636">
        <v>0</v>
      </c>
      <c r="H28" s="295"/>
      <c r="I28" s="652"/>
    </row>
    <row r="29" spans="1:14" ht="15.75" thickBot="1" x14ac:dyDescent="0.3">
      <c r="A29" s="6"/>
      <c r="B29" s="100"/>
      <c r="C29" s="302"/>
      <c r="D29" s="74" t="s">
        <v>254</v>
      </c>
      <c r="E29" s="74"/>
      <c r="F29" s="19"/>
      <c r="G29" s="639">
        <v>0</v>
      </c>
      <c r="H29" s="296"/>
      <c r="I29" s="652"/>
    </row>
    <row r="30" spans="1:14" ht="15.75" thickBot="1" x14ac:dyDescent="0.3">
      <c r="A30" s="6"/>
      <c r="B30" s="100"/>
      <c r="C30" s="16"/>
      <c r="D30" s="299" t="s">
        <v>231</v>
      </c>
      <c r="E30" s="74"/>
      <c r="F30" s="74"/>
      <c r="G30" s="74"/>
      <c r="H30" s="584">
        <f>G28*G29</f>
        <v>0</v>
      </c>
      <c r="I30" s="652"/>
    </row>
    <row r="31" spans="1:14" ht="15" x14ac:dyDescent="0.25">
      <c r="A31" s="6"/>
      <c r="B31" s="100"/>
      <c r="C31" s="16"/>
      <c r="D31" s="340" t="s">
        <v>244</v>
      </c>
      <c r="E31" s="339"/>
      <c r="F31" s="339"/>
      <c r="G31" s="339"/>
      <c r="H31" s="573">
        <f>G28*120</f>
        <v>0</v>
      </c>
      <c r="I31" s="652"/>
    </row>
    <row r="32" spans="1:14" ht="15" x14ac:dyDescent="0.25">
      <c r="A32" s="6"/>
      <c r="B32" s="100"/>
      <c r="C32" s="16"/>
      <c r="D32" s="299"/>
      <c r="E32" s="297"/>
      <c r="F32" s="297"/>
      <c r="G32" s="297"/>
      <c r="H32" s="287"/>
      <c r="I32" s="652"/>
    </row>
    <row r="33" spans="1:9" ht="15" x14ac:dyDescent="0.25">
      <c r="A33" s="6"/>
      <c r="B33" s="100"/>
      <c r="C33" s="302" t="s">
        <v>243</v>
      </c>
      <c r="D33" s="299" t="s">
        <v>224</v>
      </c>
      <c r="E33" s="297"/>
      <c r="F33" s="297"/>
      <c r="G33" s="297"/>
      <c r="H33" s="287"/>
      <c r="I33" s="652"/>
    </row>
    <row r="34" spans="1:9" ht="15" x14ac:dyDescent="0.25">
      <c r="A34" s="6"/>
      <c r="B34" s="100"/>
      <c r="C34" s="302"/>
      <c r="D34" s="74" t="s">
        <v>256</v>
      </c>
      <c r="E34" s="74"/>
      <c r="F34" s="19"/>
      <c r="G34" s="636">
        <v>0</v>
      </c>
      <c r="H34" s="288"/>
      <c r="I34" s="652"/>
    </row>
    <row r="35" spans="1:9" ht="15.75" thickBot="1" x14ac:dyDescent="0.3">
      <c r="A35" s="6"/>
      <c r="B35" s="100"/>
      <c r="C35" s="302"/>
      <c r="D35" s="74" t="s">
        <v>254</v>
      </c>
      <c r="E35" s="74"/>
      <c r="F35" s="74"/>
      <c r="G35" s="639">
        <v>60</v>
      </c>
      <c r="H35" s="287"/>
      <c r="I35" s="652"/>
    </row>
    <row r="36" spans="1:9" ht="15.75" thickBot="1" x14ac:dyDescent="0.3">
      <c r="A36" s="6"/>
      <c r="B36" s="100"/>
      <c r="C36" s="16"/>
      <c r="D36" s="9" t="s">
        <v>236</v>
      </c>
      <c r="E36" s="135"/>
      <c r="F36" s="135"/>
      <c r="G36" s="135"/>
      <c r="H36" s="575">
        <f>G34*G35</f>
        <v>0</v>
      </c>
      <c r="I36" s="652"/>
    </row>
    <row r="37" spans="1:9" ht="15" x14ac:dyDescent="0.25">
      <c r="A37" s="6"/>
      <c r="B37" s="100"/>
      <c r="C37" s="16"/>
      <c r="D37" s="7" t="s">
        <v>505</v>
      </c>
      <c r="E37" s="135"/>
      <c r="F37" s="135"/>
      <c r="G37" s="135"/>
      <c r="H37" s="322"/>
      <c r="I37" s="652"/>
    </row>
    <row r="38" spans="1:9" ht="27.75" customHeight="1" x14ac:dyDescent="0.25">
      <c r="A38" s="143"/>
      <c r="B38" s="346" t="s">
        <v>6</v>
      </c>
      <c r="C38" s="16" t="s">
        <v>253</v>
      </c>
      <c r="D38" s="10" t="s">
        <v>246</v>
      </c>
      <c r="E38" s="16"/>
      <c r="F38" s="16"/>
      <c r="G38" s="16"/>
      <c r="H38" s="294"/>
      <c r="I38" s="292"/>
    </row>
    <row r="39" spans="1:9" ht="14.25" x14ac:dyDescent="0.2">
      <c r="A39" s="6"/>
      <c r="B39" s="6"/>
      <c r="C39" s="290"/>
      <c r="D39" s="6" t="s">
        <v>264</v>
      </c>
      <c r="E39" s="6"/>
      <c r="F39" s="6"/>
      <c r="G39" s="588"/>
      <c r="H39" s="291"/>
      <c r="I39" s="652"/>
    </row>
    <row r="40" spans="1:9" ht="14.25" x14ac:dyDescent="0.2">
      <c r="A40" s="6"/>
      <c r="B40" s="6"/>
      <c r="C40" s="290"/>
      <c r="D40" s="6" t="s">
        <v>268</v>
      </c>
      <c r="E40" s="6"/>
      <c r="F40" s="6"/>
      <c r="G40" s="642">
        <v>0</v>
      </c>
      <c r="H40" s="291"/>
      <c r="I40" s="652"/>
    </row>
    <row r="41" spans="1:9" ht="15" thickBot="1" x14ac:dyDescent="0.25">
      <c r="A41" s="6"/>
      <c r="B41" s="6"/>
      <c r="C41" s="290"/>
      <c r="D41" s="6" t="s">
        <v>269</v>
      </c>
      <c r="E41" s="6"/>
      <c r="F41" s="6"/>
      <c r="G41" s="588">
        <v>5000000</v>
      </c>
      <c r="H41" s="291"/>
      <c r="I41" s="652"/>
    </row>
    <row r="42" spans="1:9" ht="15" thickBot="1" x14ac:dyDescent="0.25">
      <c r="A42" s="6"/>
      <c r="B42" s="6"/>
      <c r="C42" s="290"/>
      <c r="D42" s="9" t="s">
        <v>230</v>
      </c>
      <c r="E42" s="6"/>
      <c r="F42" s="6"/>
      <c r="G42" s="6"/>
      <c r="H42" s="347">
        <f>G39+G40+G41</f>
        <v>5000000</v>
      </c>
      <c r="I42" s="652"/>
    </row>
    <row r="43" spans="1:9" ht="15.75" thickBot="1" x14ac:dyDescent="0.3">
      <c r="A43" s="15"/>
      <c r="B43" s="15"/>
      <c r="C43" s="515"/>
      <c r="D43" s="1105" t="s">
        <v>312</v>
      </c>
      <c r="E43" s="1105"/>
      <c r="F43" s="1105"/>
      <c r="G43" s="1106"/>
      <c r="H43" s="653">
        <f>H19+H25+H30+H36+H42</f>
        <v>37000000</v>
      </c>
      <c r="I43" s="654"/>
    </row>
    <row r="44" spans="1:9" ht="14.25" x14ac:dyDescent="0.2">
      <c r="A44" s="6"/>
      <c r="B44" s="6"/>
      <c r="C44" s="474" t="s">
        <v>410</v>
      </c>
      <c r="D44" s="15"/>
      <c r="E44" s="15"/>
      <c r="F44" s="15"/>
      <c r="G44" s="15"/>
      <c r="H44" s="15"/>
      <c r="I44" s="655"/>
    </row>
    <row r="45" spans="1:9" ht="14.25" x14ac:dyDescent="0.2">
      <c r="A45" s="6"/>
      <c r="B45" s="6"/>
      <c r="C45" s="354" t="s">
        <v>383</v>
      </c>
      <c r="D45" s="149"/>
      <c r="E45" s="149"/>
      <c r="F45" s="149"/>
      <c r="G45" s="149"/>
      <c r="H45" s="149"/>
      <c r="I45" s="487"/>
    </row>
    <row r="46" spans="1:9" ht="18" x14ac:dyDescent="0.25">
      <c r="A46" s="1107" t="s">
        <v>303</v>
      </c>
      <c r="B46" s="1107"/>
      <c r="C46" s="1107"/>
      <c r="D46" s="1107"/>
      <c r="E46" s="1107"/>
      <c r="F46" s="1107"/>
      <c r="G46" s="1107"/>
      <c r="H46" s="1107"/>
      <c r="I46" s="1107"/>
    </row>
    <row r="47" spans="1:9" ht="23.25" customHeight="1" thickBot="1" x14ac:dyDescent="0.3">
      <c r="A47" s="402" t="s">
        <v>251</v>
      </c>
      <c r="B47" s="398" t="s">
        <v>23</v>
      </c>
      <c r="C47" s="984" t="s">
        <v>62</v>
      </c>
      <c r="D47" s="984"/>
      <c r="E47" s="984"/>
      <c r="F47" s="251"/>
      <c r="G47" s="251"/>
      <c r="H47" s="251"/>
      <c r="I47" s="112"/>
    </row>
    <row r="48" spans="1:9" ht="14.25" x14ac:dyDescent="0.2">
      <c r="A48" s="6"/>
      <c r="B48" s="9"/>
      <c r="C48" s="1040" t="s">
        <v>19</v>
      </c>
      <c r="D48" s="1041"/>
      <c r="E48" s="1041"/>
      <c r="F48" s="93">
        <v>5.5E-2</v>
      </c>
      <c r="G48" s="9"/>
      <c r="H48" s="9"/>
      <c r="I48" s="652"/>
    </row>
    <row r="49" spans="1:17" ht="15" thickBot="1" x14ac:dyDescent="0.25">
      <c r="A49" s="6"/>
      <c r="B49" s="9"/>
      <c r="C49" s="996" t="s">
        <v>61</v>
      </c>
      <c r="D49" s="997"/>
      <c r="E49" s="997"/>
      <c r="F49" s="94">
        <v>1.4999999999999999E-2</v>
      </c>
      <c r="G49" s="9"/>
      <c r="H49" s="9"/>
      <c r="I49" s="652"/>
    </row>
    <row r="50" spans="1:17" ht="15" thickBot="1" x14ac:dyDescent="0.25">
      <c r="A50" s="6"/>
      <c r="B50" s="9"/>
      <c r="C50" s="10"/>
      <c r="D50" s="9" t="s">
        <v>20</v>
      </c>
      <c r="E50" s="9"/>
      <c r="F50" s="578">
        <f>F48+F49</f>
        <v>7.0000000000000007E-2</v>
      </c>
      <c r="G50" s="9"/>
      <c r="H50" s="9"/>
      <c r="I50" s="652"/>
    </row>
    <row r="51" spans="1:17" ht="14.25" x14ac:dyDescent="0.2">
      <c r="A51" s="6"/>
      <c r="B51" s="982" t="s">
        <v>211</v>
      </c>
      <c r="C51" s="982"/>
      <c r="D51" s="982"/>
      <c r="E51" s="982"/>
      <c r="F51" s="982"/>
      <c r="G51" s="982"/>
      <c r="H51" s="983"/>
      <c r="I51" s="652"/>
    </row>
    <row r="52" spans="1:17" ht="14.25" x14ac:dyDescent="0.2">
      <c r="A52" s="6"/>
      <c r="B52" s="9"/>
      <c r="C52" s="10"/>
      <c r="D52" s="9"/>
      <c r="E52" s="9"/>
      <c r="F52" s="25"/>
      <c r="G52" s="9"/>
      <c r="H52" s="9"/>
      <c r="I52" s="652"/>
    </row>
    <row r="53" spans="1:17" ht="14.25" x14ac:dyDescent="0.2">
      <c r="A53" s="6"/>
      <c r="B53" s="9"/>
      <c r="C53" s="302" t="s">
        <v>1</v>
      </c>
      <c r="D53" s="9" t="s">
        <v>226</v>
      </c>
      <c r="E53" s="9"/>
      <c r="F53" s="25"/>
      <c r="G53" s="9"/>
      <c r="H53" s="9"/>
      <c r="I53" s="652"/>
    </row>
    <row r="54" spans="1:17" ht="14.25" x14ac:dyDescent="0.2">
      <c r="A54" s="6"/>
      <c r="B54" s="9"/>
      <c r="C54" s="302"/>
      <c r="D54" s="6" t="s">
        <v>257</v>
      </c>
      <c r="E54" s="9"/>
      <c r="F54" s="590">
        <f>G18</f>
        <v>15000000</v>
      </c>
      <c r="G54" s="303"/>
      <c r="H54" s="9"/>
      <c r="I54" s="652"/>
    </row>
    <row r="55" spans="1:17" ht="15" thickBot="1" x14ac:dyDescent="0.25">
      <c r="A55" s="6"/>
      <c r="B55" s="9"/>
      <c r="C55" s="302"/>
      <c r="D55" s="6" t="s">
        <v>258</v>
      </c>
      <c r="E55" s="9"/>
      <c r="F55" s="321">
        <v>0</v>
      </c>
      <c r="G55" s="303"/>
      <c r="H55" s="304"/>
      <c r="I55" s="652"/>
    </row>
    <row r="56" spans="1:17" ht="15" thickBot="1" x14ac:dyDescent="0.25">
      <c r="A56" s="6"/>
      <c r="B56" s="9"/>
      <c r="C56" s="16"/>
      <c r="D56" s="134" t="s">
        <v>237</v>
      </c>
      <c r="E56" s="9"/>
      <c r="F56" s="305"/>
      <c r="G56" s="533">
        <f>(F54+F55)/2</f>
        <v>7500000</v>
      </c>
      <c r="H56" s="304"/>
      <c r="I56" s="652"/>
    </row>
    <row r="57" spans="1:17" ht="15" thickBot="1" x14ac:dyDescent="0.25">
      <c r="A57" s="6"/>
      <c r="B57" s="9"/>
      <c r="C57" s="16"/>
      <c r="D57" s="9"/>
      <c r="E57" s="9"/>
      <c r="F57" s="25"/>
      <c r="G57" s="9"/>
      <c r="H57" s="9"/>
      <c r="I57" s="652"/>
    </row>
    <row r="58" spans="1:17" ht="15" x14ac:dyDescent="0.2">
      <c r="A58" s="6"/>
      <c r="B58" s="9"/>
      <c r="C58" s="302" t="s">
        <v>259</v>
      </c>
      <c r="D58" s="9" t="s">
        <v>265</v>
      </c>
      <c r="E58" s="9"/>
      <c r="F58" s="25"/>
      <c r="G58" s="9"/>
      <c r="H58" s="9"/>
      <c r="I58" s="652"/>
      <c r="K58" s="504"/>
      <c r="L58" s="505"/>
      <c r="M58" s="505"/>
      <c r="N58" s="505"/>
      <c r="O58" s="505"/>
      <c r="P58" s="505"/>
      <c r="Q58" s="506"/>
    </row>
    <row r="59" spans="1:17" ht="15" x14ac:dyDescent="0.25">
      <c r="A59" s="6"/>
      <c r="B59" s="9"/>
      <c r="C59" s="302"/>
      <c r="D59" s="6" t="s">
        <v>266</v>
      </c>
      <c r="E59" s="9"/>
      <c r="F59" s="25"/>
      <c r="G59" s="593">
        <f>G22</f>
        <v>5000000</v>
      </c>
      <c r="H59" s="9"/>
      <c r="I59" s="652"/>
      <c r="K59" s="988" t="s">
        <v>314</v>
      </c>
      <c r="L59" s="989"/>
      <c r="M59" s="989"/>
      <c r="N59" s="989"/>
      <c r="O59" s="989"/>
      <c r="P59" s="989"/>
      <c r="Q59" s="990"/>
    </row>
    <row r="60" spans="1:17" ht="15.75" thickBot="1" x14ac:dyDescent="0.25">
      <c r="A60" s="6"/>
      <c r="B60" s="9"/>
      <c r="C60" s="326"/>
      <c r="D60" s="6" t="s">
        <v>267</v>
      </c>
      <c r="E60" s="9"/>
      <c r="F60" s="9"/>
      <c r="G60" s="593">
        <f>G40</f>
        <v>0</v>
      </c>
      <c r="H60" s="9"/>
      <c r="I60" s="652"/>
      <c r="K60" s="511" t="s">
        <v>313</v>
      </c>
      <c r="L60" s="503"/>
      <c r="M60" s="503"/>
      <c r="N60" s="503"/>
      <c r="O60" s="503"/>
      <c r="P60" s="503"/>
      <c r="Q60" s="507"/>
    </row>
    <row r="61" spans="1:17" ht="16.5" thickBot="1" x14ac:dyDescent="0.3">
      <c r="A61" s="6"/>
      <c r="B61" s="9"/>
      <c r="C61" s="6"/>
      <c r="D61" s="9" t="s">
        <v>245</v>
      </c>
      <c r="E61" s="53"/>
      <c r="F61" s="62"/>
      <c r="G61" s="334"/>
      <c r="H61" s="585">
        <f>G59+G60</f>
        <v>5000000</v>
      </c>
      <c r="I61" s="654"/>
      <c r="K61" s="508"/>
      <c r="L61" s="509"/>
      <c r="M61" s="509"/>
      <c r="N61" s="509"/>
      <c r="O61" s="509"/>
      <c r="P61" s="509"/>
      <c r="Q61" s="510"/>
    </row>
    <row r="62" spans="1:17" ht="15" thickBot="1" x14ac:dyDescent="0.25">
      <c r="A62" s="6"/>
      <c r="B62" s="6"/>
      <c r="C62" s="56"/>
      <c r="D62" s="6"/>
      <c r="E62" s="53"/>
      <c r="F62" s="63"/>
      <c r="G62" s="306"/>
      <c r="H62" s="63"/>
      <c r="I62" s="336" t="s">
        <v>296</v>
      </c>
    </row>
    <row r="63" spans="1:17" ht="14.25" x14ac:dyDescent="0.2">
      <c r="A63" s="6"/>
      <c r="B63" s="6"/>
      <c r="C63" s="302"/>
      <c r="D63" s="23" t="s">
        <v>232</v>
      </c>
      <c r="E63" s="53"/>
      <c r="F63" s="62"/>
      <c r="G63" s="586">
        <f>F50</f>
        <v>7.0000000000000007E-2</v>
      </c>
      <c r="H63" s="317"/>
      <c r="I63" s="345" t="s">
        <v>57</v>
      </c>
    </row>
    <row r="64" spans="1:17" ht="16.5" thickBot="1" x14ac:dyDescent="0.3">
      <c r="A64" s="221"/>
      <c r="B64" s="221"/>
      <c r="C64" s="446" t="s">
        <v>302</v>
      </c>
      <c r="D64" s="447"/>
      <c r="E64" s="447"/>
      <c r="F64" s="407"/>
      <c r="G64" s="408"/>
      <c r="H64" s="656"/>
      <c r="I64" s="587">
        <f>(G56+H61)*F50</f>
        <v>875000.00000000012</v>
      </c>
    </row>
    <row r="65" spans="1:16" ht="15.75" thickBot="1" x14ac:dyDescent="0.3">
      <c r="A65" s="6"/>
      <c r="B65" s="195"/>
      <c r="C65" s="431"/>
      <c r="D65" s="432"/>
      <c r="E65" s="429"/>
      <c r="F65" s="428"/>
      <c r="G65" s="429"/>
      <c r="H65" s="429"/>
      <c r="I65" s="663"/>
      <c r="K65" s="111"/>
      <c r="P65" s="111"/>
    </row>
    <row r="66" spans="1:16" ht="24" customHeight="1" thickBot="1" x14ac:dyDescent="0.35">
      <c r="A66" s="6"/>
      <c r="B66" s="167"/>
      <c r="C66" s="1102" t="s">
        <v>522</v>
      </c>
      <c r="D66" s="1103"/>
      <c r="E66" s="1103"/>
      <c r="F66" s="1103"/>
      <c r="G66" s="1103"/>
      <c r="H66" s="1104"/>
      <c r="I66" s="572">
        <f>I64</f>
        <v>875000.00000000012</v>
      </c>
    </row>
    <row r="67" spans="1:16" ht="15" customHeight="1" thickBot="1" x14ac:dyDescent="0.25">
      <c r="A67" s="6"/>
      <c r="B67" s="168"/>
      <c r="C67" s="669"/>
      <c r="D67" s="175"/>
      <c r="E67" s="175"/>
      <c r="F67" s="175"/>
      <c r="G67" s="175"/>
      <c r="H67" s="175"/>
      <c r="I67" s="916"/>
    </row>
    <row r="68" spans="1:16" ht="15.6" customHeight="1" x14ac:dyDescent="0.25">
      <c r="A68" s="315"/>
      <c r="B68" s="311" t="s">
        <v>233</v>
      </c>
      <c r="C68" s="790" t="s">
        <v>517</v>
      </c>
      <c r="D68" s="910"/>
      <c r="E68" s="910"/>
      <c r="F68" s="910"/>
      <c r="G68" s="910"/>
      <c r="H68" s="910"/>
      <c r="I68" s="911"/>
    </row>
    <row r="69" spans="1:16" ht="18.75" customHeight="1" thickBot="1" x14ac:dyDescent="0.3">
      <c r="A69" s="361"/>
      <c r="B69" s="310" t="s">
        <v>235</v>
      </c>
      <c r="C69" s="793" t="s">
        <v>518</v>
      </c>
      <c r="D69" s="914"/>
      <c r="E69" s="914"/>
      <c r="F69" s="914"/>
      <c r="G69" s="914"/>
      <c r="H69" s="914"/>
      <c r="I69" s="915"/>
    </row>
    <row r="70" spans="1:16" x14ac:dyDescent="0.2">
      <c r="A70" s="362"/>
      <c r="B70" s="1077" t="s">
        <v>276</v>
      </c>
      <c r="C70" s="1036"/>
      <c r="D70" s="1036"/>
      <c r="E70" s="1036"/>
      <c r="F70" s="1036"/>
      <c r="G70" s="1036"/>
      <c r="H70" s="1036"/>
      <c r="I70" s="1037"/>
      <c r="J70" s="657"/>
    </row>
    <row r="71" spans="1:16" x14ac:dyDescent="0.2">
      <c r="A71" s="362"/>
      <c r="B71" s="972" t="s">
        <v>277</v>
      </c>
      <c r="C71" s="973"/>
      <c r="D71" s="973"/>
      <c r="E71" s="973"/>
      <c r="F71" s="973"/>
      <c r="G71" s="973"/>
      <c r="H71" s="973"/>
      <c r="I71" s="974"/>
      <c r="J71" s="657"/>
    </row>
    <row r="72" spans="1:16" x14ac:dyDescent="0.2">
      <c r="A72" s="362"/>
      <c r="B72" s="975" t="s">
        <v>278</v>
      </c>
      <c r="C72" s="976"/>
      <c r="D72" s="976"/>
      <c r="E72" s="976"/>
      <c r="F72" s="976"/>
      <c r="G72" s="976"/>
      <c r="H72" s="976"/>
      <c r="I72" s="977"/>
      <c r="J72" s="657"/>
    </row>
  </sheetData>
  <mergeCells count="20">
    <mergeCell ref="A9:I9"/>
    <mergeCell ref="C49:E49"/>
    <mergeCell ref="B51:H51"/>
    <mergeCell ref="K59:Q59"/>
    <mergeCell ref="B72:I72"/>
    <mergeCell ref="C66:H66"/>
    <mergeCell ref="B70:I70"/>
    <mergeCell ref="B71:I71"/>
    <mergeCell ref="B13:F13"/>
    <mergeCell ref="C15:G15"/>
    <mergeCell ref="D43:G43"/>
    <mergeCell ref="A46:I46"/>
    <mergeCell ref="C47:E47"/>
    <mergeCell ref="C48:E48"/>
    <mergeCell ref="A8:I8"/>
    <mergeCell ref="D2:H2"/>
    <mergeCell ref="D3:H3"/>
    <mergeCell ref="D4:H4"/>
    <mergeCell ref="E5:G5"/>
    <mergeCell ref="E6:G6"/>
  </mergeCells>
  <hyperlinks>
    <hyperlink ref="C51:H51" r:id="rId1" display="* Current Local Sales &amp; Use Tax Rates can be found at http://www.revenue.ne.gov/question/sales.htm"/>
    <hyperlink ref="K60" r:id="rId2"/>
    <hyperlink ref="C12" r:id="rId3"/>
  </hyperlinks>
  <pageMargins left="0.7" right="0.7" top="1.5" bottom="0.75" header="0.3" footer="0.3"/>
  <pageSetup scale="65" fitToHeight="0" orientation="portrait" verticalDpi="599" r:id="rId4"/>
  <rowBreaks count="1" manualBreakCount="1">
    <brk id="45" max="8"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opLeftCell="A88" workbookViewId="0">
      <selection activeCell="A8" sqref="A8:I8"/>
    </sheetView>
  </sheetViews>
  <sheetFormatPr defaultRowHeight="12.75" x14ac:dyDescent="0.2"/>
  <cols>
    <col min="1" max="1" width="7.28515625" customWidth="1"/>
    <col min="2" max="2" width="0.5703125" hidden="1" customWidth="1"/>
    <col min="3" max="3" width="8.28515625" customWidth="1"/>
    <col min="4" max="4" width="15.85546875" customWidth="1"/>
    <col min="5" max="5" width="22" customWidth="1"/>
    <col min="6" max="6" width="28.140625" customWidth="1"/>
    <col min="7" max="7" width="13.140625" customWidth="1"/>
    <col min="8" max="8" width="17.42578125" customWidth="1"/>
    <col min="9" max="9" width="20.140625" customWidth="1"/>
    <col min="20" max="20" width="19.85546875" customWidth="1"/>
  </cols>
  <sheetData>
    <row r="1" spans="1:9" ht="63.75" customHeight="1" thickBot="1" x14ac:dyDescent="0.3">
      <c r="D1" s="112"/>
      <c r="E1" s="112"/>
      <c r="F1" s="112"/>
      <c r="G1" s="112"/>
      <c r="H1" s="112"/>
      <c r="I1" s="8"/>
    </row>
    <row r="2" spans="1:9" ht="20.25" x14ac:dyDescent="0.3">
      <c r="D2" s="1004" t="s">
        <v>56</v>
      </c>
      <c r="E2" s="1005"/>
      <c r="F2" s="1005"/>
      <c r="G2" s="1005"/>
      <c r="H2" s="1006"/>
      <c r="I2" s="8"/>
    </row>
    <row r="3" spans="1:9" ht="18.75" thickBot="1" x14ac:dyDescent="0.3">
      <c r="D3" s="1029" t="s">
        <v>529</v>
      </c>
      <c r="E3" s="1030"/>
      <c r="F3" s="1030"/>
      <c r="G3" s="1030"/>
      <c r="H3" s="1031"/>
      <c r="I3" s="8"/>
    </row>
    <row r="4" spans="1:9" ht="18.75" thickBot="1" x14ac:dyDescent="0.3">
      <c r="A4" s="1"/>
      <c r="B4" s="30"/>
      <c r="C4" s="30"/>
      <c r="D4" s="1032" t="s">
        <v>506</v>
      </c>
      <c r="E4" s="1032"/>
      <c r="F4" s="1032"/>
      <c r="G4" s="1032"/>
      <c r="H4" s="1032"/>
      <c r="I4" s="30"/>
    </row>
    <row r="5" spans="1:9" ht="18" x14ac:dyDescent="0.25">
      <c r="A5" s="1"/>
      <c r="B5" s="2"/>
      <c r="C5" s="3"/>
      <c r="D5" s="4"/>
      <c r="E5" s="1111" t="s">
        <v>63</v>
      </c>
      <c r="F5" s="1112"/>
      <c r="G5" s="1113"/>
      <c r="H5" s="5"/>
      <c r="I5" s="8"/>
    </row>
    <row r="6" spans="1:9" ht="18.75" thickBot="1" x14ac:dyDescent="0.3">
      <c r="A6" s="1"/>
      <c r="B6" s="2"/>
      <c r="C6" s="3"/>
      <c r="D6" s="4"/>
      <c r="E6" s="1011">
        <v>42370</v>
      </c>
      <c r="F6" s="1012"/>
      <c r="G6" s="1013"/>
      <c r="H6" s="5"/>
      <c r="I6" s="8"/>
    </row>
    <row r="7" spans="1:9" ht="10.5" customHeight="1" x14ac:dyDescent="0.25">
      <c r="A7" s="1"/>
      <c r="B7" s="2"/>
      <c r="C7" s="3"/>
      <c r="D7" s="4"/>
      <c r="E7" s="183"/>
      <c r="F7" s="183"/>
      <c r="G7" s="183"/>
      <c r="H7" s="5"/>
      <c r="I7" s="8"/>
    </row>
    <row r="8" spans="1:9" s="225" customFormat="1" ht="15" customHeight="1" x14ac:dyDescent="0.2">
      <c r="A8" s="1096" t="s">
        <v>378</v>
      </c>
      <c r="B8" s="1097"/>
      <c r="C8" s="1097"/>
      <c r="D8" s="1097"/>
      <c r="E8" s="1097"/>
      <c r="F8" s="1097"/>
      <c r="G8" s="1097"/>
      <c r="H8" s="1097"/>
      <c r="I8" s="1098"/>
    </row>
    <row r="9" spans="1:9" s="225" customFormat="1" ht="15" customHeight="1" x14ac:dyDescent="0.2">
      <c r="A9" s="1099" t="s">
        <v>377</v>
      </c>
      <c r="B9" s="1100"/>
      <c r="C9" s="1100"/>
      <c r="D9" s="1100"/>
      <c r="E9" s="1100"/>
      <c r="F9" s="1100"/>
      <c r="G9" s="1100"/>
      <c r="H9" s="1100"/>
      <c r="I9" s="1101"/>
    </row>
    <row r="10" spans="1:9" ht="9.75" customHeight="1" thickBot="1" x14ac:dyDescent="0.25">
      <c r="A10" s="518"/>
      <c r="B10" s="517"/>
      <c r="C10" s="518"/>
      <c r="D10" s="518"/>
      <c r="E10" s="518"/>
      <c r="F10" s="518"/>
      <c r="G10" s="518"/>
      <c r="H10" s="518"/>
      <c r="I10" s="518"/>
    </row>
    <row r="11" spans="1:9" ht="15.75" x14ac:dyDescent="0.25">
      <c r="A11" s="518"/>
      <c r="B11" s="517"/>
      <c r="C11" s="525" t="s">
        <v>327</v>
      </c>
      <c r="D11" s="248"/>
      <c r="E11" s="519"/>
      <c r="F11" s="519"/>
      <c r="G11" s="519"/>
      <c r="H11" s="524">
        <v>1.7291999999999998E-2</v>
      </c>
      <c r="I11" s="783"/>
    </row>
    <row r="12" spans="1:9" ht="16.5" thickBot="1" x14ac:dyDescent="0.3">
      <c r="A12" s="286"/>
      <c r="B12" s="286"/>
      <c r="C12" s="285" t="s">
        <v>366</v>
      </c>
      <c r="D12" s="520"/>
      <c r="E12" s="521"/>
      <c r="F12" s="521"/>
      <c r="G12" s="521"/>
      <c r="H12" s="277"/>
      <c r="I12" s="783"/>
    </row>
    <row r="13" spans="1:9" ht="23.25" customHeight="1" thickBot="1" x14ac:dyDescent="0.3">
      <c r="A13" s="398" t="s">
        <v>7</v>
      </c>
      <c r="B13" s="984" t="s">
        <v>391</v>
      </c>
      <c r="C13" s="984"/>
      <c r="D13" s="984"/>
      <c r="E13" s="984"/>
      <c r="F13" s="984"/>
      <c r="G13" s="251"/>
      <c r="H13" s="221"/>
      <c r="I13" s="784"/>
    </row>
    <row r="14" spans="1:9" ht="15.75" x14ac:dyDescent="0.25">
      <c r="A14" s="6"/>
      <c r="B14" s="6"/>
      <c r="C14" s="6"/>
      <c r="D14" s="6"/>
      <c r="E14" s="6"/>
      <c r="F14" s="6"/>
      <c r="G14" s="6"/>
      <c r="H14" s="6"/>
      <c r="I14" s="522" t="s">
        <v>301</v>
      </c>
    </row>
    <row r="15" spans="1:9" ht="15.75" x14ac:dyDescent="0.25">
      <c r="A15" s="143"/>
      <c r="B15" s="60" t="s">
        <v>8</v>
      </c>
      <c r="C15" s="1042" t="s">
        <v>411</v>
      </c>
      <c r="D15" s="1042"/>
      <c r="E15" s="1042"/>
      <c r="F15" s="1042"/>
      <c r="G15" s="1042"/>
      <c r="H15" s="143"/>
      <c r="I15" s="522" t="s">
        <v>70</v>
      </c>
    </row>
    <row r="16" spans="1:9" ht="16.5" thickBot="1" x14ac:dyDescent="0.3">
      <c r="A16" s="6"/>
      <c r="B16" s="59"/>
      <c r="C16" s="302" t="s">
        <v>1</v>
      </c>
      <c r="D16" s="10" t="s">
        <v>222</v>
      </c>
      <c r="E16" s="135"/>
      <c r="F16" s="135"/>
      <c r="G16" s="135"/>
      <c r="H16" s="6"/>
      <c r="I16" s="523" t="s">
        <v>295</v>
      </c>
    </row>
    <row r="17" spans="1:9" ht="15" x14ac:dyDescent="0.25">
      <c r="A17" s="225"/>
      <c r="B17" s="100"/>
      <c r="C17" s="302"/>
      <c r="D17" s="74" t="s">
        <v>255</v>
      </c>
      <c r="E17" s="74"/>
      <c r="F17" s="74"/>
      <c r="G17" s="636">
        <v>0</v>
      </c>
      <c r="H17" s="307"/>
      <c r="I17" s="172"/>
    </row>
    <row r="18" spans="1:9" ht="15.75" thickBot="1" x14ac:dyDescent="0.3">
      <c r="A18" s="225"/>
      <c r="B18" s="100"/>
      <c r="C18" s="302"/>
      <c r="D18" s="74" t="s">
        <v>275</v>
      </c>
      <c r="E18" s="74"/>
      <c r="F18" s="74"/>
      <c r="G18" s="636">
        <v>15000000</v>
      </c>
      <c r="H18" s="307"/>
      <c r="I18" s="172"/>
    </row>
    <row r="19" spans="1:9" ht="15.75" thickBot="1" x14ac:dyDescent="0.3">
      <c r="A19" s="225"/>
      <c r="B19" s="100"/>
      <c r="C19" s="302"/>
      <c r="D19" s="299" t="s">
        <v>239</v>
      </c>
      <c r="E19" s="74"/>
      <c r="F19" s="74"/>
      <c r="G19" s="301"/>
      <c r="H19" s="584">
        <f>G17+G18</f>
        <v>15000000</v>
      </c>
      <c r="I19" s="172"/>
    </row>
    <row r="20" spans="1:9" ht="15" x14ac:dyDescent="0.25">
      <c r="A20" s="225"/>
      <c r="B20" s="100"/>
      <c r="C20" s="302"/>
      <c r="D20" s="300"/>
      <c r="E20" s="297"/>
      <c r="F20" s="297"/>
      <c r="G20" s="301"/>
      <c r="H20" s="308"/>
      <c r="I20" s="172"/>
    </row>
    <row r="21" spans="1:9" ht="15" x14ac:dyDescent="0.25">
      <c r="A21" s="225"/>
      <c r="B21" s="100"/>
      <c r="C21" s="302" t="s">
        <v>6</v>
      </c>
      <c r="D21" s="299" t="s">
        <v>238</v>
      </c>
      <c r="E21" s="297"/>
      <c r="F21" s="297"/>
      <c r="G21" s="301"/>
      <c r="H21" s="308"/>
      <c r="I21" s="172"/>
    </row>
    <row r="22" spans="1:9" ht="15" x14ac:dyDescent="0.25">
      <c r="A22" s="225"/>
      <c r="B22" s="100"/>
      <c r="C22" s="302"/>
      <c r="D22" s="74" t="s">
        <v>406</v>
      </c>
      <c r="E22" s="74"/>
      <c r="F22" s="74"/>
      <c r="G22" s="637">
        <v>5000000</v>
      </c>
      <c r="H22" s="307"/>
      <c r="I22" s="172"/>
    </row>
    <row r="23" spans="1:9" ht="15" x14ac:dyDescent="0.25">
      <c r="A23" s="225"/>
      <c r="B23" s="100"/>
      <c r="C23" s="302"/>
      <c r="D23" s="290" t="s">
        <v>409</v>
      </c>
      <c r="E23" s="74"/>
      <c r="F23" s="74"/>
      <c r="G23" s="636">
        <v>0</v>
      </c>
      <c r="H23" s="307"/>
      <c r="I23" s="172"/>
    </row>
    <row r="24" spans="1:9" ht="15.75" thickBot="1" x14ac:dyDescent="0.3">
      <c r="A24" s="6"/>
      <c r="B24" s="59"/>
      <c r="C24" s="302"/>
      <c r="D24" s="74" t="s">
        <v>408</v>
      </c>
      <c r="E24" s="74"/>
      <c r="F24" s="74"/>
      <c r="G24" s="638">
        <v>12000000</v>
      </c>
      <c r="H24" s="307"/>
      <c r="I24" s="172"/>
    </row>
    <row r="25" spans="1:9" ht="15.75" thickBot="1" x14ac:dyDescent="0.3">
      <c r="A25" s="6"/>
      <c r="B25" s="59"/>
      <c r="C25" s="302"/>
      <c r="D25" s="299" t="s">
        <v>241</v>
      </c>
      <c r="E25" s="74"/>
      <c r="F25" s="74"/>
      <c r="G25" s="74"/>
      <c r="H25" s="584">
        <f>SUM(G22:G24)</f>
        <v>17000000</v>
      </c>
      <c r="I25" s="172"/>
    </row>
    <row r="26" spans="1:9" ht="15" x14ac:dyDescent="0.25">
      <c r="A26" s="6"/>
      <c r="B26" s="59"/>
      <c r="C26" s="302"/>
      <c r="D26" s="297"/>
      <c r="E26" s="297"/>
      <c r="F26" s="297"/>
      <c r="G26" s="297"/>
      <c r="H26" s="307"/>
      <c r="I26" s="172"/>
    </row>
    <row r="27" spans="1:9" ht="15" x14ac:dyDescent="0.25">
      <c r="A27" s="6"/>
      <c r="B27" s="59"/>
      <c r="C27" s="302" t="s">
        <v>23</v>
      </c>
      <c r="D27" s="299" t="s">
        <v>225</v>
      </c>
      <c r="E27" s="297"/>
      <c r="F27" s="297"/>
      <c r="G27" s="297"/>
      <c r="H27" s="6"/>
      <c r="I27" s="172"/>
    </row>
    <row r="28" spans="1:9" ht="15" x14ac:dyDescent="0.25">
      <c r="A28" s="6"/>
      <c r="B28" s="59"/>
      <c r="C28" s="302"/>
      <c r="D28" s="74" t="s">
        <v>256</v>
      </c>
      <c r="E28" s="74"/>
      <c r="F28" s="19"/>
      <c r="G28" s="636">
        <v>0</v>
      </c>
      <c r="H28" s="295"/>
      <c r="I28" s="172"/>
    </row>
    <row r="29" spans="1:9" ht="15.75" thickBot="1" x14ac:dyDescent="0.3">
      <c r="A29" s="6"/>
      <c r="B29" s="59"/>
      <c r="C29" s="302"/>
      <c r="D29" s="74" t="s">
        <v>254</v>
      </c>
      <c r="E29" s="74"/>
      <c r="F29" s="19"/>
      <c r="G29" s="639">
        <v>0</v>
      </c>
      <c r="H29" s="296"/>
      <c r="I29" s="172"/>
    </row>
    <row r="30" spans="1:9" ht="15.75" thickBot="1" x14ac:dyDescent="0.3">
      <c r="A30" s="6"/>
      <c r="B30" s="59"/>
      <c r="C30" s="16"/>
      <c r="D30" s="299" t="s">
        <v>231</v>
      </c>
      <c r="E30" s="74"/>
      <c r="F30" s="74"/>
      <c r="G30" s="74"/>
      <c r="H30" s="584">
        <f>G28*G29</f>
        <v>0</v>
      </c>
      <c r="I30" s="172"/>
    </row>
    <row r="31" spans="1:9" ht="15" x14ac:dyDescent="0.25">
      <c r="A31" s="6"/>
      <c r="B31" s="59"/>
      <c r="C31" s="16"/>
      <c r="D31" s="340" t="s">
        <v>244</v>
      </c>
      <c r="E31" s="339"/>
      <c r="F31" s="339"/>
      <c r="G31" s="339"/>
      <c r="H31" s="573">
        <f>G28*120</f>
        <v>0</v>
      </c>
      <c r="I31" s="172"/>
    </row>
    <row r="32" spans="1:9" ht="15" x14ac:dyDescent="0.25">
      <c r="A32" s="6"/>
      <c r="B32" s="59"/>
      <c r="C32" s="16"/>
      <c r="D32" s="299"/>
      <c r="E32" s="297"/>
      <c r="F32" s="297"/>
      <c r="G32" s="297"/>
      <c r="H32" s="287"/>
      <c r="I32" s="172"/>
    </row>
    <row r="33" spans="1:9" ht="15" x14ac:dyDescent="0.25">
      <c r="A33" s="6"/>
      <c r="B33" s="59"/>
      <c r="C33" s="302" t="s">
        <v>243</v>
      </c>
      <c r="D33" s="299" t="s">
        <v>224</v>
      </c>
      <c r="E33" s="297"/>
      <c r="F33" s="297"/>
      <c r="G33" s="297"/>
      <c r="H33" s="287"/>
      <c r="I33" s="172"/>
    </row>
    <row r="34" spans="1:9" ht="15" x14ac:dyDescent="0.25">
      <c r="A34" s="6"/>
      <c r="B34" s="59"/>
      <c r="C34" s="302"/>
      <c r="D34" s="74" t="s">
        <v>256</v>
      </c>
      <c r="E34" s="74"/>
      <c r="F34" s="19"/>
      <c r="G34" s="636">
        <v>0</v>
      </c>
      <c r="H34" s="288"/>
      <c r="I34" s="172"/>
    </row>
    <row r="35" spans="1:9" ht="15.75" thickBot="1" x14ac:dyDescent="0.3">
      <c r="A35" s="6"/>
      <c r="B35" s="59"/>
      <c r="C35" s="302"/>
      <c r="D35" s="74" t="s">
        <v>254</v>
      </c>
      <c r="E35" s="74"/>
      <c r="F35" s="74"/>
      <c r="G35" s="639">
        <v>60</v>
      </c>
      <c r="H35" s="287"/>
      <c r="I35" s="172"/>
    </row>
    <row r="36" spans="1:9" ht="15.75" thickBot="1" x14ac:dyDescent="0.3">
      <c r="A36" s="6"/>
      <c r="B36" s="59"/>
      <c r="C36" s="16"/>
      <c r="D36" s="9" t="s">
        <v>236</v>
      </c>
      <c r="E36" s="135"/>
      <c r="F36" s="135"/>
      <c r="G36" s="135"/>
      <c r="H36" s="575">
        <f>G34*G35</f>
        <v>0</v>
      </c>
      <c r="I36" s="172"/>
    </row>
    <row r="37" spans="1:9" ht="15" x14ac:dyDescent="0.25">
      <c r="A37" s="6"/>
      <c r="B37" s="59"/>
      <c r="C37" s="16"/>
      <c r="D37" s="7" t="s">
        <v>505</v>
      </c>
      <c r="E37" s="135"/>
      <c r="F37" s="135"/>
      <c r="G37" s="135"/>
      <c r="H37" s="322"/>
      <c r="I37" s="172"/>
    </row>
    <row r="38" spans="1:9" ht="24" customHeight="1" x14ac:dyDescent="0.25">
      <c r="A38" s="143"/>
      <c r="B38" s="346" t="s">
        <v>6</v>
      </c>
      <c r="C38" s="16" t="s">
        <v>253</v>
      </c>
      <c r="D38" s="10" t="s">
        <v>246</v>
      </c>
      <c r="E38" s="16"/>
      <c r="F38" s="16"/>
      <c r="G38" s="16"/>
      <c r="H38" s="294"/>
      <c r="I38" s="292"/>
    </row>
    <row r="39" spans="1:9" ht="14.25" x14ac:dyDescent="0.2">
      <c r="A39" s="6"/>
      <c r="B39" s="6"/>
      <c r="C39" s="290"/>
      <c r="D39" s="6" t="s">
        <v>264</v>
      </c>
      <c r="E39" s="6"/>
      <c r="F39" s="6"/>
      <c r="G39" s="588"/>
      <c r="H39" s="291"/>
      <c r="I39" s="172"/>
    </row>
    <row r="40" spans="1:9" ht="14.25" x14ac:dyDescent="0.2">
      <c r="A40" s="6"/>
      <c r="B40" s="6"/>
      <c r="C40" s="290"/>
      <c r="D40" s="6" t="s">
        <v>268</v>
      </c>
      <c r="E40" s="6"/>
      <c r="F40" s="6"/>
      <c r="G40" s="642">
        <v>0</v>
      </c>
      <c r="H40" s="291"/>
      <c r="I40" s="172"/>
    </row>
    <row r="41" spans="1:9" ht="15" thickBot="1" x14ac:dyDescent="0.25">
      <c r="A41" s="6"/>
      <c r="B41" s="6"/>
      <c r="C41" s="290"/>
      <c r="D41" s="6" t="s">
        <v>269</v>
      </c>
      <c r="E41" s="6"/>
      <c r="F41" s="6"/>
      <c r="G41" s="588">
        <v>5000000</v>
      </c>
      <c r="H41" s="291"/>
      <c r="I41" s="172"/>
    </row>
    <row r="42" spans="1:9" ht="15" thickBot="1" x14ac:dyDescent="0.25">
      <c r="A42" s="6"/>
      <c r="B42" s="6"/>
      <c r="C42" s="290"/>
      <c r="D42" s="9" t="s">
        <v>230</v>
      </c>
      <c r="E42" s="6"/>
      <c r="F42" s="6"/>
      <c r="G42" s="6"/>
      <c r="H42" s="347">
        <f>G39+G40+G41</f>
        <v>5000000</v>
      </c>
      <c r="I42" s="172"/>
    </row>
    <row r="43" spans="1:9" ht="15.75" thickBot="1" x14ac:dyDescent="0.3">
      <c r="A43" s="15"/>
      <c r="B43" s="15"/>
      <c r="C43" s="909"/>
      <c r="D43" s="1105" t="s">
        <v>312</v>
      </c>
      <c r="E43" s="1105"/>
      <c r="F43" s="1105"/>
      <c r="G43" s="1106"/>
      <c r="H43" s="576">
        <f>H19+H25+H30+H36+H42</f>
        <v>37000000</v>
      </c>
      <c r="I43" s="313"/>
    </row>
    <row r="44" spans="1:9" ht="14.25" x14ac:dyDescent="0.2">
      <c r="A44" s="6"/>
      <c r="B44" s="6"/>
      <c r="C44" s="474" t="s">
        <v>384</v>
      </c>
      <c r="D44" s="15"/>
      <c r="E44" s="15"/>
      <c r="F44" s="15"/>
      <c r="G44" s="15"/>
      <c r="H44" s="15"/>
      <c r="I44" s="458"/>
    </row>
    <row r="45" spans="1:9" ht="14.25" x14ac:dyDescent="0.2">
      <c r="A45" s="6"/>
      <c r="B45" s="6"/>
      <c r="C45" s="354" t="s">
        <v>383</v>
      </c>
      <c r="D45" s="149"/>
      <c r="E45" s="149"/>
      <c r="F45" s="149"/>
      <c r="G45" s="149"/>
      <c r="H45" s="149"/>
      <c r="I45" s="355"/>
    </row>
    <row r="46" spans="1:9" ht="18" x14ac:dyDescent="0.25">
      <c r="A46" s="1107"/>
      <c r="B46" s="1107"/>
      <c r="C46" s="1107"/>
      <c r="D46" s="1107"/>
      <c r="E46" s="1107"/>
      <c r="F46" s="1107"/>
      <c r="G46" s="1107"/>
      <c r="H46" s="1107"/>
      <c r="I46" s="1107"/>
    </row>
    <row r="47" spans="1:9" ht="16.5" thickBot="1" x14ac:dyDescent="0.3">
      <c r="A47" s="402" t="s">
        <v>251</v>
      </c>
      <c r="B47" s="398" t="s">
        <v>23</v>
      </c>
      <c r="C47" s="984" t="s">
        <v>62</v>
      </c>
      <c r="D47" s="984"/>
      <c r="E47" s="984"/>
      <c r="F47" s="251"/>
      <c r="G47" s="251"/>
      <c r="H47" s="251"/>
      <c r="I47" s="112"/>
    </row>
    <row r="48" spans="1:9" ht="14.25" x14ac:dyDescent="0.2">
      <c r="A48" s="6"/>
      <c r="B48" s="9"/>
      <c r="C48" s="1040" t="s">
        <v>19</v>
      </c>
      <c r="D48" s="1041"/>
      <c r="E48" s="1041"/>
      <c r="F48" s="93">
        <v>5.5E-2</v>
      </c>
      <c r="G48" s="9"/>
      <c r="H48" s="9"/>
      <c r="I48" s="172"/>
    </row>
    <row r="49" spans="1:17" ht="15" thickBot="1" x14ac:dyDescent="0.25">
      <c r="A49" s="6"/>
      <c r="B49" s="9"/>
      <c r="C49" s="996" t="s">
        <v>61</v>
      </c>
      <c r="D49" s="997"/>
      <c r="E49" s="997"/>
      <c r="F49" s="94">
        <v>1.4999999999999999E-2</v>
      </c>
      <c r="G49" s="9"/>
      <c r="H49" s="9"/>
      <c r="I49" s="172"/>
    </row>
    <row r="50" spans="1:17" ht="15" thickBot="1" x14ac:dyDescent="0.25">
      <c r="A50" s="6"/>
      <c r="B50" s="9"/>
      <c r="C50" s="10"/>
      <c r="D50" s="9" t="s">
        <v>20</v>
      </c>
      <c r="E50" s="9"/>
      <c r="F50" s="578">
        <f>F48+F49</f>
        <v>7.0000000000000007E-2</v>
      </c>
      <c r="G50" s="9"/>
      <c r="H50" s="9"/>
      <c r="I50" s="172"/>
    </row>
    <row r="51" spans="1:17" ht="14.25" x14ac:dyDescent="0.2">
      <c r="A51" s="6"/>
      <c r="B51" s="982" t="s">
        <v>211</v>
      </c>
      <c r="C51" s="982"/>
      <c r="D51" s="982"/>
      <c r="E51" s="982"/>
      <c r="F51" s="982"/>
      <c r="G51" s="982"/>
      <c r="H51" s="983"/>
      <c r="I51" s="172"/>
    </row>
    <row r="52" spans="1:17" ht="14.25" x14ac:dyDescent="0.2">
      <c r="A52" s="6"/>
      <c r="B52" s="9"/>
      <c r="C52" s="10"/>
      <c r="D52" s="9"/>
      <c r="E52" s="9"/>
      <c r="F52" s="25"/>
      <c r="G52" s="9"/>
      <c r="H52" s="9"/>
      <c r="I52" s="172"/>
    </row>
    <row r="53" spans="1:17" ht="14.25" x14ac:dyDescent="0.2">
      <c r="A53" s="6"/>
      <c r="B53" s="9"/>
      <c r="C53" s="302" t="s">
        <v>1</v>
      </c>
      <c r="D53" s="9" t="s">
        <v>226</v>
      </c>
      <c r="E53" s="9"/>
      <c r="F53" s="25"/>
      <c r="G53" s="9"/>
      <c r="H53" s="9"/>
      <c r="I53" s="172"/>
    </row>
    <row r="54" spans="1:17" ht="14.25" x14ac:dyDescent="0.2">
      <c r="A54" s="6"/>
      <c r="B54" s="9"/>
      <c r="C54" s="302"/>
      <c r="D54" s="6" t="s">
        <v>257</v>
      </c>
      <c r="E54" s="9"/>
      <c r="F54" s="590">
        <f>G18</f>
        <v>15000000</v>
      </c>
      <c r="G54" s="303"/>
      <c r="H54" s="9"/>
      <c r="I54" s="172"/>
    </row>
    <row r="55" spans="1:17" ht="15" thickBot="1" x14ac:dyDescent="0.25">
      <c r="A55" s="6"/>
      <c r="B55" s="9"/>
      <c r="C55" s="302"/>
      <c r="D55" s="6" t="s">
        <v>258</v>
      </c>
      <c r="E55" s="9"/>
      <c r="F55" s="321">
        <v>0</v>
      </c>
      <c r="G55" s="303"/>
      <c r="H55" s="304"/>
      <c r="I55" s="172"/>
    </row>
    <row r="56" spans="1:17" ht="15" thickBot="1" x14ac:dyDescent="0.25">
      <c r="A56" s="6"/>
      <c r="B56" s="9"/>
      <c r="C56" s="16"/>
      <c r="D56" s="134" t="s">
        <v>237</v>
      </c>
      <c r="E56" s="9"/>
      <c r="F56" s="305"/>
      <c r="G56" s="533">
        <f>(F54+F55)/2</f>
        <v>7500000</v>
      </c>
      <c r="H56" s="304"/>
      <c r="I56" s="172"/>
    </row>
    <row r="57" spans="1:17" ht="15" thickBot="1" x14ac:dyDescent="0.25">
      <c r="A57" s="6"/>
      <c r="B57" s="9"/>
      <c r="C57" s="16"/>
      <c r="D57" s="9"/>
      <c r="E57" s="9"/>
      <c r="F57" s="25"/>
      <c r="G57" s="9"/>
      <c r="H57" s="9"/>
      <c r="I57" s="172"/>
    </row>
    <row r="58" spans="1:17" ht="15" x14ac:dyDescent="0.2">
      <c r="A58" s="6"/>
      <c r="B58" s="9"/>
      <c r="C58" s="302" t="s">
        <v>259</v>
      </c>
      <c r="D58" s="9" t="s">
        <v>265</v>
      </c>
      <c r="E58" s="9"/>
      <c r="F58" s="25"/>
      <c r="G58" s="9"/>
      <c r="H58" s="9"/>
      <c r="I58" s="172"/>
      <c r="K58" s="504"/>
      <c r="L58" s="505"/>
      <c r="M58" s="505"/>
      <c r="N58" s="505"/>
      <c r="O58" s="505"/>
      <c r="P58" s="505"/>
      <c r="Q58" s="506"/>
    </row>
    <row r="59" spans="1:17" ht="15" x14ac:dyDescent="0.25">
      <c r="A59" s="6"/>
      <c r="B59" s="9"/>
      <c r="C59" s="302"/>
      <c r="D59" s="6" t="s">
        <v>266</v>
      </c>
      <c r="E59" s="9"/>
      <c r="F59" s="25"/>
      <c r="G59" s="593">
        <f>G22</f>
        <v>5000000</v>
      </c>
      <c r="H59" s="9"/>
      <c r="I59" s="172"/>
      <c r="K59" s="988" t="s">
        <v>314</v>
      </c>
      <c r="L59" s="989"/>
      <c r="M59" s="989"/>
      <c r="N59" s="989"/>
      <c r="O59" s="989"/>
      <c r="P59" s="989"/>
      <c r="Q59" s="990"/>
    </row>
    <row r="60" spans="1:17" ht="15.75" thickBot="1" x14ac:dyDescent="0.25">
      <c r="A60" s="6"/>
      <c r="B60" s="9"/>
      <c r="C60" s="326"/>
      <c r="D60" s="6" t="s">
        <v>267</v>
      </c>
      <c r="E60" s="9"/>
      <c r="F60" s="9"/>
      <c r="G60" s="593">
        <f>G40</f>
        <v>0</v>
      </c>
      <c r="H60" s="9"/>
      <c r="I60" s="172"/>
      <c r="K60" s="511" t="s">
        <v>313</v>
      </c>
      <c r="L60" s="503"/>
      <c r="M60" s="503"/>
      <c r="N60" s="503"/>
      <c r="O60" s="503"/>
      <c r="P60" s="503"/>
      <c r="Q60" s="507"/>
    </row>
    <row r="61" spans="1:17" ht="16.5" thickBot="1" x14ac:dyDescent="0.3">
      <c r="A61" s="6"/>
      <c r="B61" s="9"/>
      <c r="C61" s="6"/>
      <c r="D61" s="9" t="s">
        <v>245</v>
      </c>
      <c r="E61" s="53"/>
      <c r="F61" s="62"/>
      <c r="G61" s="334"/>
      <c r="H61" s="585">
        <f>G59+G60</f>
        <v>5000000</v>
      </c>
      <c r="I61" s="313"/>
      <c r="K61" s="508"/>
      <c r="L61" s="509"/>
      <c r="M61" s="509"/>
      <c r="N61" s="509"/>
      <c r="O61" s="509"/>
      <c r="P61" s="509"/>
      <c r="Q61" s="510"/>
    </row>
    <row r="62" spans="1:17" ht="15" thickBot="1" x14ac:dyDescent="0.25">
      <c r="A62" s="6"/>
      <c r="B62" s="6"/>
      <c r="C62" s="56"/>
      <c r="D62" s="6"/>
      <c r="E62" s="53"/>
      <c r="F62" s="63"/>
      <c r="G62" s="306"/>
      <c r="H62" s="63"/>
      <c r="I62" s="336" t="s">
        <v>296</v>
      </c>
    </row>
    <row r="63" spans="1:17" ht="14.25" x14ac:dyDescent="0.2">
      <c r="A63" s="6"/>
      <c r="B63" s="6"/>
      <c r="C63" s="302"/>
      <c r="D63" s="23" t="s">
        <v>232</v>
      </c>
      <c r="E63" s="53"/>
      <c r="F63" s="62"/>
      <c r="G63" s="586">
        <f>F50</f>
        <v>7.0000000000000007E-2</v>
      </c>
      <c r="H63" s="317"/>
      <c r="I63" s="345" t="s">
        <v>57</v>
      </c>
    </row>
    <row r="64" spans="1:17" ht="26.25" customHeight="1" thickBot="1" x14ac:dyDescent="0.3">
      <c r="A64" s="221"/>
      <c r="B64" s="221"/>
      <c r="C64" s="446" t="s">
        <v>302</v>
      </c>
      <c r="D64" s="447"/>
      <c r="E64" s="447"/>
      <c r="F64" s="407"/>
      <c r="G64" s="408"/>
      <c r="H64" s="409"/>
      <c r="I64" s="587">
        <f>(G56+H61)*F50</f>
        <v>875000.00000000012</v>
      </c>
    </row>
    <row r="65" spans="1:20" ht="15.75" x14ac:dyDescent="0.25">
      <c r="A65" s="15"/>
      <c r="B65" s="15"/>
      <c r="C65" s="665"/>
      <c r="D65" s="667"/>
      <c r="E65" s="667"/>
      <c r="F65" s="396"/>
      <c r="G65" s="111"/>
      <c r="H65" s="668"/>
      <c r="I65" s="666"/>
    </row>
    <row r="66" spans="1:20" ht="18" x14ac:dyDescent="0.25">
      <c r="A66" s="1107" t="s">
        <v>303</v>
      </c>
      <c r="B66" s="1107"/>
      <c r="C66" s="1107"/>
      <c r="D66" s="1107"/>
      <c r="E66" s="1107"/>
      <c r="F66" s="1107"/>
      <c r="G66" s="1107"/>
      <c r="H66" s="1107"/>
      <c r="I66" s="1107"/>
    </row>
    <row r="67" spans="1:20" ht="15" x14ac:dyDescent="0.25">
      <c r="A67" s="1108" t="s">
        <v>365</v>
      </c>
      <c r="B67" s="1109"/>
      <c r="C67" s="1109"/>
      <c r="D67" s="1109"/>
      <c r="E67" s="1109"/>
      <c r="F67" s="1109"/>
      <c r="G67" s="1109"/>
      <c r="H67" s="1109"/>
      <c r="I67" s="1110"/>
    </row>
    <row r="68" spans="1:20" ht="24" customHeight="1" thickBot="1" x14ac:dyDescent="0.3">
      <c r="A68" s="402" t="s">
        <v>297</v>
      </c>
      <c r="B68" s="435"/>
      <c r="C68" s="402" t="s">
        <v>298</v>
      </c>
      <c r="D68" s="435"/>
      <c r="E68" s="435"/>
      <c r="F68" s="435"/>
      <c r="G68" s="435"/>
      <c r="H68" s="435"/>
      <c r="I68" s="435"/>
      <c r="K68" s="606" t="s">
        <v>322</v>
      </c>
      <c r="L68" s="112"/>
      <c r="M68" s="112"/>
      <c r="N68" s="112"/>
      <c r="O68" s="607" t="s">
        <v>321</v>
      </c>
      <c r="P68" s="112"/>
      <c r="Q68" s="112"/>
      <c r="R68" s="112"/>
      <c r="S68" s="112"/>
      <c r="T68" s="112"/>
    </row>
    <row r="69" spans="1:20" x14ac:dyDescent="0.2">
      <c r="A69" s="33" t="s">
        <v>39</v>
      </c>
      <c r="B69" s="31" t="s">
        <v>217</v>
      </c>
      <c r="C69" s="31" t="s">
        <v>217</v>
      </c>
      <c r="D69" s="32"/>
      <c r="E69" s="32"/>
      <c r="G69" s="262">
        <v>0</v>
      </c>
      <c r="H69" s="32"/>
      <c r="I69" s="187"/>
      <c r="K69" s="250"/>
      <c r="L69" s="111"/>
      <c r="M69" s="111"/>
      <c r="N69" s="111"/>
      <c r="O69" s="111"/>
      <c r="P69" s="111"/>
      <c r="Q69" s="111"/>
      <c r="R69" s="111"/>
      <c r="S69" s="111"/>
      <c r="T69" s="278"/>
    </row>
    <row r="70" spans="1:20" ht="13.5" thickBot="1" x14ac:dyDescent="0.25">
      <c r="A70" s="36" t="s">
        <v>40</v>
      </c>
      <c r="B70" s="31" t="s">
        <v>213</v>
      </c>
      <c r="C70" s="31" t="s">
        <v>213</v>
      </c>
      <c r="D70" s="31"/>
      <c r="E70" s="31"/>
      <c r="G70" s="243">
        <v>3</v>
      </c>
      <c r="H70" s="32"/>
      <c r="I70" s="187"/>
      <c r="K70" s="281"/>
      <c r="L70" s="111"/>
      <c r="M70" s="111"/>
      <c r="N70" s="111"/>
      <c r="O70" s="111"/>
      <c r="P70" s="111"/>
      <c r="Q70" s="111"/>
      <c r="R70" s="111"/>
      <c r="S70" s="111"/>
      <c r="T70" s="278"/>
    </row>
    <row r="71" spans="1:20" ht="13.5" thickBot="1" x14ac:dyDescent="0.25">
      <c r="A71" s="31"/>
      <c r="B71" s="31"/>
      <c r="D71" s="31"/>
      <c r="E71" s="37"/>
      <c r="F71" s="37" t="s">
        <v>205</v>
      </c>
      <c r="G71" s="38" t="s">
        <v>41</v>
      </c>
      <c r="H71" s="32"/>
      <c r="I71" s="187"/>
      <c r="K71" s="660" t="s">
        <v>394</v>
      </c>
      <c r="L71" s="111"/>
      <c r="M71" s="111"/>
      <c r="N71" s="111"/>
      <c r="O71" s="111"/>
      <c r="P71" s="111"/>
      <c r="Q71" s="111"/>
      <c r="R71" s="111"/>
      <c r="S71" s="111"/>
      <c r="T71" s="278"/>
    </row>
    <row r="72" spans="1:20" ht="13.5" thickBot="1" x14ac:dyDescent="0.25">
      <c r="A72" s="31"/>
      <c r="B72" s="31"/>
      <c r="C72" s="246" t="s">
        <v>212</v>
      </c>
      <c r="D72" s="37"/>
      <c r="E72" s="39"/>
      <c r="F72" s="72">
        <f>G69</f>
        <v>0</v>
      </c>
      <c r="G72" s="40" t="s">
        <v>42</v>
      </c>
      <c r="H72" s="32"/>
      <c r="I72" s="187"/>
      <c r="K72" s="556"/>
      <c r="L72" s="111"/>
      <c r="M72" s="111"/>
      <c r="N72" s="111"/>
      <c r="O72" s="111"/>
      <c r="P72" s="111"/>
      <c r="Q72" s="111"/>
      <c r="R72" s="111"/>
      <c r="S72" s="111"/>
      <c r="T72" s="278"/>
    </row>
    <row r="73" spans="1:20" ht="13.5" thickBot="1" x14ac:dyDescent="0.25">
      <c r="A73" s="31"/>
      <c r="B73" s="31" t="s">
        <v>43</v>
      </c>
      <c r="D73" s="41">
        <v>0.75</v>
      </c>
      <c r="E73" s="42"/>
      <c r="F73" s="615">
        <f>F72*D73</f>
        <v>0</v>
      </c>
      <c r="G73" s="594">
        <f>F73*H11</f>
        <v>0</v>
      </c>
      <c r="H73" s="32"/>
      <c r="I73" s="187"/>
      <c r="K73" s="556"/>
      <c r="L73" s="111"/>
      <c r="M73" s="111"/>
      <c r="N73" s="111"/>
      <c r="O73" s="111"/>
      <c r="P73" s="111"/>
      <c r="Q73" s="111"/>
      <c r="R73" s="111"/>
      <c r="S73" s="111"/>
      <c r="T73" s="278"/>
    </row>
    <row r="74" spans="1:20" ht="15" thickBot="1" x14ac:dyDescent="0.25">
      <c r="A74" s="31"/>
      <c r="B74" s="31" t="s">
        <v>44</v>
      </c>
      <c r="D74" s="43">
        <v>0.375</v>
      </c>
      <c r="E74" s="44"/>
      <c r="F74" s="615">
        <f>F72*D74</f>
        <v>0</v>
      </c>
      <c r="G74" s="594">
        <f>F74*H11</f>
        <v>0</v>
      </c>
      <c r="H74" s="32"/>
      <c r="I74" s="418" t="s">
        <v>96</v>
      </c>
      <c r="K74" s="250"/>
      <c r="L74" s="111"/>
      <c r="M74" s="111"/>
      <c r="N74" s="111"/>
      <c r="O74" s="111"/>
      <c r="P74" s="111"/>
      <c r="Q74" s="111"/>
      <c r="R74" s="111"/>
      <c r="S74" s="111"/>
      <c r="T74" s="278"/>
    </row>
    <row r="75" spans="1:20" ht="14.25" x14ac:dyDescent="0.2">
      <c r="A75" s="31"/>
      <c r="B75" s="31" t="s">
        <v>45</v>
      </c>
      <c r="D75" s="43">
        <v>0.125</v>
      </c>
      <c r="E75" s="44"/>
      <c r="F75" s="615">
        <f>F72*D75</f>
        <v>0</v>
      </c>
      <c r="G75" s="594">
        <f>F75*H11</f>
        <v>0</v>
      </c>
      <c r="H75" s="32"/>
      <c r="I75" s="419" t="s">
        <v>42</v>
      </c>
      <c r="K75" s="250"/>
      <c r="L75" s="111"/>
      <c r="M75" s="111"/>
      <c r="N75" s="111"/>
      <c r="O75" s="111"/>
      <c r="P75" s="111"/>
      <c r="Q75" s="111"/>
      <c r="R75" s="111"/>
      <c r="S75" s="111"/>
      <c r="T75" s="278"/>
    </row>
    <row r="76" spans="1:20" ht="16.5" thickBot="1" x14ac:dyDescent="0.3">
      <c r="A76" s="138"/>
      <c r="B76" s="138"/>
      <c r="C76" s="112"/>
      <c r="D76" s="1053" t="s">
        <v>197</v>
      </c>
      <c r="E76" s="1068"/>
      <c r="F76" s="1068"/>
      <c r="G76" s="1068"/>
      <c r="H76" s="259" t="s">
        <v>22</v>
      </c>
      <c r="I76" s="595">
        <f>SUM(G73:G75)</f>
        <v>0</v>
      </c>
      <c r="K76" s="279"/>
      <c r="L76" s="112"/>
      <c r="M76" s="112"/>
      <c r="N76" s="112"/>
      <c r="O76" s="112"/>
      <c r="P76" s="112"/>
      <c r="Q76" s="112"/>
      <c r="R76" s="112"/>
      <c r="S76" s="112"/>
      <c r="T76" s="277"/>
    </row>
    <row r="77" spans="1:20" x14ac:dyDescent="0.2">
      <c r="A77" s="33" t="s">
        <v>39</v>
      </c>
      <c r="B77" s="31" t="s">
        <v>218</v>
      </c>
      <c r="C77" s="31" t="s">
        <v>218</v>
      </c>
      <c r="D77" s="32"/>
      <c r="E77" s="32"/>
      <c r="G77" s="262">
        <v>4750000</v>
      </c>
      <c r="H77" s="34"/>
      <c r="I77" s="187"/>
      <c r="K77" s="662" t="s">
        <v>343</v>
      </c>
      <c r="L77" s="248"/>
      <c r="M77" s="248"/>
      <c r="N77" s="248"/>
      <c r="O77" s="248"/>
      <c r="P77" s="248"/>
      <c r="Q77" s="248"/>
      <c r="R77" s="248"/>
      <c r="S77" s="248"/>
      <c r="T77" s="280"/>
    </row>
    <row r="78" spans="1:20" ht="13.5" thickBot="1" x14ac:dyDescent="0.25">
      <c r="A78" s="36" t="s">
        <v>40</v>
      </c>
      <c r="B78" s="31" t="s">
        <v>213</v>
      </c>
      <c r="C78" s="31" t="s">
        <v>213</v>
      </c>
      <c r="D78" s="31"/>
      <c r="E78" s="31"/>
      <c r="G78" s="242">
        <v>5</v>
      </c>
      <c r="I78" s="187"/>
      <c r="K78" s="561"/>
      <c r="L78" s="111"/>
      <c r="M78" s="111"/>
      <c r="N78" s="111"/>
      <c r="O78" s="111"/>
      <c r="P78" s="111"/>
      <c r="Q78" s="111"/>
      <c r="R78" s="111"/>
      <c r="S78" s="111"/>
      <c r="T78" s="278"/>
    </row>
    <row r="79" spans="1:20" ht="13.5" thickBot="1" x14ac:dyDescent="0.25">
      <c r="A79" s="31"/>
      <c r="B79" s="31"/>
      <c r="D79" s="31"/>
      <c r="E79" s="37"/>
      <c r="F79" s="37" t="s">
        <v>205</v>
      </c>
      <c r="G79" s="38" t="s">
        <v>41</v>
      </c>
      <c r="I79" s="188"/>
      <c r="K79" s="660" t="s">
        <v>394</v>
      </c>
      <c r="L79" s="111"/>
      <c r="M79" s="111"/>
      <c r="N79" s="111"/>
      <c r="O79" s="111"/>
      <c r="P79" s="111"/>
      <c r="Q79" s="111"/>
      <c r="R79" s="111"/>
      <c r="S79" s="111"/>
      <c r="T79" s="278"/>
    </row>
    <row r="80" spans="1:20" ht="13.5" thickBot="1" x14ac:dyDescent="0.25">
      <c r="A80" s="31"/>
      <c r="B80" s="31"/>
      <c r="C80" s="246" t="s">
        <v>202</v>
      </c>
      <c r="D80" s="37"/>
      <c r="E80" s="39"/>
      <c r="F80" s="72">
        <f>G77</f>
        <v>4750000</v>
      </c>
      <c r="G80" s="40" t="s">
        <v>42</v>
      </c>
      <c r="I80" s="188"/>
      <c r="K80" s="561" t="s">
        <v>339</v>
      </c>
      <c r="L80" s="111"/>
      <c r="M80" s="111"/>
      <c r="N80" s="111"/>
      <c r="O80" s="111"/>
      <c r="P80" s="111"/>
      <c r="Q80" s="111"/>
      <c r="R80" s="111"/>
      <c r="S80" s="111"/>
      <c r="T80" s="278"/>
    </row>
    <row r="81" spans="1:20" ht="13.5" thickBot="1" x14ac:dyDescent="0.25">
      <c r="A81" s="31"/>
      <c r="B81" s="31" t="s">
        <v>43</v>
      </c>
      <c r="D81" s="41">
        <v>0.85</v>
      </c>
      <c r="E81" s="42"/>
      <c r="F81" s="614">
        <f>F80*D81</f>
        <v>4037500</v>
      </c>
      <c r="G81" s="594">
        <f>F81*H11</f>
        <v>69816.45</v>
      </c>
      <c r="I81" s="188"/>
      <c r="K81" s="556" t="s">
        <v>342</v>
      </c>
      <c r="L81" s="111"/>
      <c r="M81" s="111"/>
      <c r="N81" s="111"/>
      <c r="O81" s="111"/>
      <c r="P81" s="111"/>
      <c r="Q81" s="111"/>
      <c r="R81" s="111"/>
      <c r="S81" s="111"/>
      <c r="T81" s="278"/>
    </row>
    <row r="82" spans="1:20" ht="13.5" thickBot="1" x14ac:dyDescent="0.25">
      <c r="A82" s="31"/>
      <c r="B82" s="31" t="s">
        <v>44</v>
      </c>
      <c r="D82" s="43">
        <v>0.59499999999999997</v>
      </c>
      <c r="E82" s="44"/>
      <c r="F82" s="614">
        <f>F80*D82</f>
        <v>2826250</v>
      </c>
      <c r="G82" s="594">
        <f>F82*H11</f>
        <v>48871.514999999992</v>
      </c>
      <c r="I82" s="188"/>
      <c r="K82" s="556" t="s">
        <v>341</v>
      </c>
      <c r="L82" s="111"/>
      <c r="M82" s="111"/>
      <c r="N82" s="111"/>
      <c r="O82" s="111"/>
      <c r="P82" s="111"/>
      <c r="Q82" s="111"/>
      <c r="R82" s="111"/>
      <c r="S82" s="111"/>
      <c r="T82" s="278"/>
    </row>
    <row r="83" spans="1:20" ht="13.5" thickBot="1" x14ac:dyDescent="0.25">
      <c r="A83" s="31"/>
      <c r="B83" s="31" t="s">
        <v>45</v>
      </c>
      <c r="D83" s="43">
        <v>0.41649999999999998</v>
      </c>
      <c r="E83" s="44"/>
      <c r="F83" s="614">
        <f>F80*D83</f>
        <v>1978375</v>
      </c>
      <c r="G83" s="594">
        <f>F83*H11</f>
        <v>34210.0605</v>
      </c>
      <c r="I83" s="188"/>
      <c r="K83" s="561"/>
      <c r="L83" s="111"/>
      <c r="M83" s="111"/>
      <c r="N83" s="111"/>
      <c r="O83" s="111"/>
      <c r="P83" s="111"/>
      <c r="Q83" s="111"/>
      <c r="R83" s="111"/>
      <c r="S83" s="111"/>
      <c r="T83" s="278"/>
    </row>
    <row r="84" spans="1:20" ht="15" thickBot="1" x14ac:dyDescent="0.25">
      <c r="A84" s="31"/>
      <c r="B84" s="31" t="s">
        <v>46</v>
      </c>
      <c r="D84" s="43">
        <v>0.24990000000000001</v>
      </c>
      <c r="E84" s="44"/>
      <c r="F84" s="614">
        <f>F80*D84</f>
        <v>1187025</v>
      </c>
      <c r="G84" s="594">
        <f>F84*H11</f>
        <v>20526.0363</v>
      </c>
      <c r="I84" s="418" t="s">
        <v>76</v>
      </c>
      <c r="K84" s="556"/>
      <c r="L84" s="111"/>
      <c r="M84" s="111"/>
      <c r="N84" s="111"/>
      <c r="O84" s="111"/>
      <c r="P84" s="111"/>
      <c r="Q84" s="111"/>
      <c r="R84" s="111"/>
      <c r="S84" s="111"/>
      <c r="T84" s="278"/>
    </row>
    <row r="85" spans="1:20" ht="14.25" x14ac:dyDescent="0.2">
      <c r="A85" s="31"/>
      <c r="B85" s="31" t="s">
        <v>47</v>
      </c>
      <c r="D85" s="43">
        <v>8.3299999999999999E-2</v>
      </c>
      <c r="E85" s="44"/>
      <c r="F85" s="614">
        <f>F80*D85</f>
        <v>395675</v>
      </c>
      <c r="G85" s="594">
        <f>F85*H11</f>
        <v>6842.012099999999</v>
      </c>
      <c r="I85" s="419" t="s">
        <v>42</v>
      </c>
      <c r="K85" s="561"/>
      <c r="L85" s="111"/>
      <c r="M85" s="111"/>
      <c r="N85" s="111"/>
      <c r="O85" s="111"/>
      <c r="P85" s="111"/>
      <c r="Q85" s="111"/>
      <c r="R85" s="111"/>
      <c r="S85" s="111"/>
      <c r="T85" s="278"/>
    </row>
    <row r="86" spans="1:20" ht="16.5" thickBot="1" x14ac:dyDescent="0.3">
      <c r="A86" s="138"/>
      <c r="B86" s="138"/>
      <c r="C86" s="112"/>
      <c r="D86" s="1068" t="s">
        <v>48</v>
      </c>
      <c r="E86" s="1068"/>
      <c r="F86" s="1068"/>
      <c r="G86" s="1068"/>
      <c r="H86" s="259" t="s">
        <v>22</v>
      </c>
      <c r="I86" s="587">
        <f>SUM(G81:G85)</f>
        <v>180266.07389999999</v>
      </c>
      <c r="K86" s="664"/>
      <c r="L86" s="112"/>
      <c r="M86" s="112"/>
      <c r="N86" s="112"/>
      <c r="O86" s="112"/>
      <c r="P86" s="112"/>
      <c r="Q86" s="112"/>
      <c r="R86" s="112"/>
      <c r="S86" s="112"/>
      <c r="T86" s="277"/>
    </row>
    <row r="87" spans="1:20" x14ac:dyDescent="0.2">
      <c r="A87" s="33" t="s">
        <v>39</v>
      </c>
      <c r="B87" s="31" t="s">
        <v>219</v>
      </c>
      <c r="C87" s="31" t="s">
        <v>219</v>
      </c>
      <c r="D87" s="32"/>
      <c r="E87" s="32"/>
      <c r="G87" s="262">
        <v>17250000</v>
      </c>
      <c r="H87" s="34"/>
      <c r="I87" s="187"/>
      <c r="K87" s="662" t="s">
        <v>364</v>
      </c>
      <c r="L87" s="248"/>
      <c r="M87" s="248"/>
      <c r="N87" s="248"/>
      <c r="O87" s="248"/>
      <c r="P87" s="248"/>
      <c r="Q87" s="248"/>
      <c r="R87" s="248"/>
      <c r="S87" s="248"/>
      <c r="T87" s="280"/>
    </row>
    <row r="88" spans="1:20" ht="13.5" thickBot="1" x14ac:dyDescent="0.25">
      <c r="A88" s="36" t="s">
        <v>40</v>
      </c>
      <c r="B88" s="31" t="s">
        <v>213</v>
      </c>
      <c r="C88" s="31" t="s">
        <v>213</v>
      </c>
      <c r="D88" s="31"/>
      <c r="E88" s="31"/>
      <c r="G88" s="242">
        <v>7</v>
      </c>
      <c r="I88" s="187"/>
      <c r="K88" s="250" t="s">
        <v>354</v>
      </c>
      <c r="L88" s="111"/>
      <c r="M88" s="111"/>
      <c r="N88" s="111"/>
      <c r="O88" s="111"/>
      <c r="P88" s="111"/>
      <c r="Q88" s="111"/>
      <c r="R88" s="111"/>
      <c r="S88" s="111"/>
      <c r="T88" s="278"/>
    </row>
    <row r="89" spans="1:20" ht="13.5" thickBot="1" x14ac:dyDescent="0.25">
      <c r="A89" s="31"/>
      <c r="B89" s="31"/>
      <c r="D89" s="31"/>
      <c r="E89" s="37"/>
      <c r="F89" s="37" t="s">
        <v>205</v>
      </c>
      <c r="G89" s="38" t="s">
        <v>41</v>
      </c>
      <c r="I89" s="188"/>
      <c r="K89" s="660"/>
      <c r="L89" s="111"/>
      <c r="M89" s="111"/>
      <c r="N89" s="111"/>
      <c r="O89" s="111"/>
      <c r="P89" s="111"/>
      <c r="Q89" s="111"/>
      <c r="R89" s="111"/>
      <c r="S89" s="111"/>
      <c r="T89" s="278"/>
    </row>
    <row r="90" spans="1:20" ht="13.5" thickBot="1" x14ac:dyDescent="0.25">
      <c r="A90" s="31"/>
      <c r="B90" s="31"/>
      <c r="C90" s="246" t="s">
        <v>203</v>
      </c>
      <c r="D90" s="37"/>
      <c r="E90" s="37"/>
      <c r="F90" s="72">
        <f>G87</f>
        <v>17250000</v>
      </c>
      <c r="G90" s="40" t="s">
        <v>42</v>
      </c>
      <c r="I90" s="188"/>
      <c r="K90" s="660" t="s">
        <v>394</v>
      </c>
      <c r="L90" s="111"/>
      <c r="M90" s="111"/>
      <c r="N90" s="111"/>
      <c r="O90" s="111"/>
      <c r="P90" s="111"/>
      <c r="Q90" s="111"/>
      <c r="R90" s="111"/>
      <c r="S90" s="111"/>
      <c r="T90" s="278"/>
    </row>
    <row r="91" spans="1:20" ht="13.5" thickBot="1" x14ac:dyDescent="0.25">
      <c r="A91" s="31"/>
      <c r="B91" s="31" t="s">
        <v>43</v>
      </c>
      <c r="D91" s="41">
        <v>0.89290000000000003</v>
      </c>
      <c r="E91" s="42"/>
      <c r="F91" s="543">
        <f>F90*D91</f>
        <v>15402525</v>
      </c>
      <c r="G91" s="539">
        <f>F91*H11</f>
        <v>266340.46229999996</v>
      </c>
      <c r="I91" s="188"/>
      <c r="K91" s="556" t="s">
        <v>344</v>
      </c>
      <c r="L91" s="111"/>
      <c r="M91" s="111"/>
      <c r="N91" s="111"/>
      <c r="O91" s="111"/>
      <c r="P91" s="111"/>
      <c r="Q91" s="111"/>
      <c r="R91" s="111"/>
      <c r="S91" s="111"/>
      <c r="T91" s="278"/>
    </row>
    <row r="92" spans="1:20" ht="13.5" thickBot="1" x14ac:dyDescent="0.25">
      <c r="A92" s="31"/>
      <c r="B92" s="31" t="s">
        <v>44</v>
      </c>
      <c r="D92" s="43">
        <v>0.7016</v>
      </c>
      <c r="E92" s="44"/>
      <c r="F92" s="543">
        <f>F90*D92</f>
        <v>12102600</v>
      </c>
      <c r="G92" s="539">
        <f>F92*H11</f>
        <v>209278.15919999997</v>
      </c>
      <c r="I92" s="188"/>
      <c r="K92" s="556" t="s">
        <v>341</v>
      </c>
      <c r="L92" s="111"/>
      <c r="M92" s="111"/>
      <c r="N92" s="111"/>
      <c r="O92" s="111"/>
      <c r="P92" s="111"/>
      <c r="Q92" s="111"/>
      <c r="R92" s="111"/>
      <c r="S92" s="111"/>
      <c r="T92" s="278"/>
    </row>
    <row r="93" spans="1:20" ht="13.5" thickBot="1" x14ac:dyDescent="0.25">
      <c r="A93" s="31"/>
      <c r="B93" s="31" t="s">
        <v>45</v>
      </c>
      <c r="D93" s="43">
        <v>0.55130000000000001</v>
      </c>
      <c r="E93" s="44"/>
      <c r="F93" s="543">
        <f>F90*D93</f>
        <v>9509925</v>
      </c>
      <c r="G93" s="539">
        <f>F93*H11</f>
        <v>164445.6231</v>
      </c>
      <c r="I93" s="188"/>
      <c r="K93" s="561" t="s">
        <v>339</v>
      </c>
      <c r="L93" s="111"/>
      <c r="M93" s="111"/>
      <c r="N93" s="111"/>
      <c r="O93" s="111"/>
      <c r="P93" s="111"/>
      <c r="Q93" s="111"/>
      <c r="R93" s="111"/>
      <c r="S93" s="111"/>
      <c r="T93" s="278"/>
    </row>
    <row r="94" spans="1:20" ht="13.5" thickBot="1" x14ac:dyDescent="0.25">
      <c r="A94" s="31"/>
      <c r="B94" s="31" t="s">
        <v>46</v>
      </c>
      <c r="D94" s="43">
        <v>0.42880000000000001</v>
      </c>
      <c r="E94" s="44"/>
      <c r="F94" s="543">
        <f>F90*D94</f>
        <v>7396800</v>
      </c>
      <c r="G94" s="539">
        <f>F94*H11</f>
        <v>127905.46559999998</v>
      </c>
      <c r="I94" s="188"/>
      <c r="K94" s="561"/>
      <c r="L94" s="111"/>
      <c r="M94" s="111"/>
      <c r="N94" s="111"/>
      <c r="O94" s="111"/>
      <c r="P94" s="111"/>
      <c r="Q94" s="111"/>
      <c r="R94" s="111"/>
      <c r="S94" s="111"/>
      <c r="T94" s="278"/>
    </row>
    <row r="95" spans="1:20" ht="13.5" thickBot="1" x14ac:dyDescent="0.25">
      <c r="A95" s="31"/>
      <c r="B95" s="31" t="s">
        <v>47</v>
      </c>
      <c r="D95" s="43">
        <v>0.30630000000000002</v>
      </c>
      <c r="E95" s="44"/>
      <c r="F95" s="543">
        <f>F90*D95</f>
        <v>5283675</v>
      </c>
      <c r="G95" s="539">
        <f>F95*H11</f>
        <v>91365.308099999995</v>
      </c>
      <c r="I95" s="188"/>
      <c r="K95" s="561"/>
      <c r="L95" s="111"/>
      <c r="M95" s="111"/>
      <c r="N95" s="111"/>
      <c r="O95" s="111"/>
      <c r="P95" s="111"/>
      <c r="Q95" s="111"/>
      <c r="R95" s="111"/>
      <c r="S95" s="111"/>
      <c r="T95" s="278"/>
    </row>
    <row r="96" spans="1:20" ht="15" thickBot="1" x14ac:dyDescent="0.25">
      <c r="A96" s="31"/>
      <c r="B96" s="31" t="s">
        <v>49</v>
      </c>
      <c r="D96" s="43">
        <v>0.18379999999999999</v>
      </c>
      <c r="E96" s="44"/>
      <c r="F96" s="543">
        <f>F90*D96</f>
        <v>3170550</v>
      </c>
      <c r="G96" s="539">
        <f>F96*H11</f>
        <v>54825.150599999994</v>
      </c>
      <c r="I96" s="418" t="s">
        <v>77</v>
      </c>
      <c r="K96" s="556"/>
      <c r="L96" s="111"/>
      <c r="M96" s="111"/>
      <c r="N96" s="111"/>
      <c r="O96" s="111"/>
      <c r="P96" s="111"/>
      <c r="Q96" s="111"/>
      <c r="R96" s="111"/>
      <c r="S96" s="111"/>
      <c r="T96" s="278"/>
    </row>
    <row r="97" spans="1:20" ht="15" thickBot="1" x14ac:dyDescent="0.25">
      <c r="A97" s="31"/>
      <c r="B97" s="31" t="s">
        <v>50</v>
      </c>
      <c r="D97" s="43">
        <v>6.13E-2</v>
      </c>
      <c r="E97" s="44"/>
      <c r="F97" s="543">
        <f>F90*D97</f>
        <v>1057425</v>
      </c>
      <c r="G97" s="539">
        <f>F97*H11</f>
        <v>18284.9931</v>
      </c>
      <c r="I97" s="419" t="s">
        <v>42</v>
      </c>
      <c r="K97" s="556"/>
      <c r="L97" s="111"/>
      <c r="M97" s="111"/>
      <c r="N97" s="111"/>
      <c r="O97" s="111"/>
      <c r="P97" s="111"/>
      <c r="Q97" s="111"/>
      <c r="R97" s="111"/>
      <c r="S97" s="111"/>
      <c r="T97" s="278"/>
    </row>
    <row r="98" spans="1:20" ht="16.5" thickBot="1" x14ac:dyDescent="0.3">
      <c r="A98" s="138"/>
      <c r="B98" s="138"/>
      <c r="C98" s="112"/>
      <c r="D98" s="1064" t="s">
        <v>51</v>
      </c>
      <c r="E98" s="1064"/>
      <c r="F98" s="1064"/>
      <c r="G98" s="1064"/>
      <c r="H98" s="259" t="s">
        <v>22</v>
      </c>
      <c r="I98" s="587">
        <f>SUM(G91:G97)</f>
        <v>932445.16199999989</v>
      </c>
      <c r="K98" s="283"/>
      <c r="L98" s="112"/>
      <c r="M98" s="112"/>
      <c r="N98" s="112"/>
      <c r="O98" s="112"/>
      <c r="P98" s="112"/>
      <c r="Q98" s="112"/>
      <c r="R98" s="112"/>
      <c r="S98" s="112"/>
      <c r="T98" s="277"/>
    </row>
    <row r="99" spans="1:20" x14ac:dyDescent="0.2">
      <c r="A99" s="35" t="s">
        <v>39</v>
      </c>
      <c r="B99" s="31" t="s">
        <v>220</v>
      </c>
      <c r="C99" s="31" t="s">
        <v>220</v>
      </c>
      <c r="D99" s="31"/>
      <c r="E99" s="31"/>
      <c r="G99" s="262">
        <v>0</v>
      </c>
      <c r="H99" s="34"/>
      <c r="I99" s="187"/>
      <c r="K99" s="247"/>
      <c r="L99" s="248"/>
      <c r="M99" s="248"/>
      <c r="N99" s="248"/>
      <c r="O99" s="248"/>
      <c r="P99" s="248"/>
      <c r="Q99" s="248"/>
      <c r="R99" s="248"/>
      <c r="S99" s="248"/>
      <c r="T99" s="280"/>
    </row>
    <row r="100" spans="1:20" ht="13.5" thickBot="1" x14ac:dyDescent="0.25">
      <c r="A100" s="36" t="s">
        <v>40</v>
      </c>
      <c r="B100" s="31" t="s">
        <v>213</v>
      </c>
      <c r="C100" s="31" t="s">
        <v>213</v>
      </c>
      <c r="D100" s="31"/>
      <c r="E100" s="31"/>
      <c r="G100" s="242">
        <v>10</v>
      </c>
      <c r="I100" s="187"/>
      <c r="K100" s="284"/>
      <c r="L100" s="111"/>
      <c r="M100" s="111"/>
      <c r="N100" s="111"/>
      <c r="O100" s="111"/>
      <c r="P100" s="111"/>
      <c r="Q100" s="111"/>
      <c r="R100" s="111"/>
      <c r="S100" s="111"/>
      <c r="T100" s="278"/>
    </row>
    <row r="101" spans="1:20" ht="13.5" thickBot="1" x14ac:dyDescent="0.25">
      <c r="A101" s="31"/>
      <c r="B101" s="31"/>
      <c r="D101" s="31"/>
      <c r="E101" s="37"/>
      <c r="F101" s="37" t="s">
        <v>205</v>
      </c>
      <c r="G101" s="38" t="s">
        <v>41</v>
      </c>
      <c r="I101" s="188"/>
      <c r="K101" s="250"/>
      <c r="L101" s="111"/>
      <c r="M101" s="111"/>
      <c r="N101" s="111"/>
      <c r="O101" s="111"/>
      <c r="P101" s="111"/>
      <c r="Q101" s="111"/>
      <c r="R101" s="111"/>
      <c r="S101" s="111"/>
      <c r="T101" s="278"/>
    </row>
    <row r="102" spans="1:20" ht="13.5" thickBot="1" x14ac:dyDescent="0.25">
      <c r="A102" s="31"/>
      <c r="B102" s="31"/>
      <c r="C102" s="246" t="s">
        <v>204</v>
      </c>
      <c r="D102" s="37"/>
      <c r="E102" s="37"/>
      <c r="F102" s="72">
        <f>G99</f>
        <v>0</v>
      </c>
      <c r="G102" s="40" t="s">
        <v>42</v>
      </c>
      <c r="I102" s="188"/>
      <c r="K102" s="284"/>
      <c r="L102" s="111"/>
      <c r="M102" s="111"/>
      <c r="N102" s="111"/>
      <c r="O102" s="111"/>
      <c r="P102" s="111"/>
      <c r="Q102" s="111"/>
      <c r="R102" s="111"/>
      <c r="S102" s="111"/>
      <c r="T102" s="278"/>
    </row>
    <row r="103" spans="1:20" ht="13.5" thickBot="1" x14ac:dyDescent="0.25">
      <c r="A103" s="31"/>
      <c r="B103" s="31" t="s">
        <v>43</v>
      </c>
      <c r="D103" s="41">
        <v>0.92500000000000004</v>
      </c>
      <c r="E103" s="42"/>
      <c r="F103" s="73">
        <f>F102*D103</f>
        <v>0</v>
      </c>
      <c r="G103" s="539">
        <f>F103*H11</f>
        <v>0</v>
      </c>
      <c r="I103" s="188"/>
      <c r="K103" s="284" t="s">
        <v>329</v>
      </c>
      <c r="L103" s="111"/>
      <c r="M103" s="111"/>
      <c r="N103" s="111"/>
      <c r="O103" s="111"/>
      <c r="P103" s="111"/>
      <c r="Q103" s="111"/>
      <c r="R103" s="111"/>
      <c r="S103" s="111"/>
      <c r="T103" s="278"/>
    </row>
    <row r="104" spans="1:20" ht="13.5" thickBot="1" x14ac:dyDescent="0.25">
      <c r="A104" s="31"/>
      <c r="B104" s="31" t="s">
        <v>44</v>
      </c>
      <c r="D104" s="43">
        <v>0.78620000000000001</v>
      </c>
      <c r="E104" s="44"/>
      <c r="F104" s="73">
        <f>F102*D104</f>
        <v>0</v>
      </c>
      <c r="G104" s="539">
        <f>F104*H11</f>
        <v>0</v>
      </c>
      <c r="I104" s="188"/>
      <c r="K104" s="250" t="s">
        <v>363</v>
      </c>
      <c r="L104" s="111"/>
      <c r="M104" s="111"/>
      <c r="N104" s="111"/>
      <c r="O104" s="111"/>
      <c r="P104" s="111"/>
      <c r="Q104" s="111"/>
      <c r="R104" s="111"/>
      <c r="S104" s="111"/>
      <c r="T104" s="278"/>
    </row>
    <row r="105" spans="1:20" ht="13.5" thickBot="1" x14ac:dyDescent="0.25">
      <c r="A105" s="31"/>
      <c r="B105" s="31" t="s">
        <v>45</v>
      </c>
      <c r="D105" s="43">
        <v>0.66830000000000001</v>
      </c>
      <c r="E105" s="44"/>
      <c r="F105" s="73">
        <f>F102*D105</f>
        <v>0</v>
      </c>
      <c r="G105" s="539">
        <f>F105*H11</f>
        <v>0</v>
      </c>
      <c r="I105" s="188"/>
      <c r="K105" s="284" t="s">
        <v>345</v>
      </c>
      <c r="L105" s="111"/>
      <c r="M105" s="111"/>
      <c r="N105" s="111"/>
      <c r="O105" s="111"/>
      <c r="P105" s="111"/>
      <c r="Q105" s="111"/>
      <c r="R105" s="111"/>
      <c r="S105" s="111"/>
      <c r="T105" s="278"/>
    </row>
    <row r="106" spans="1:20" ht="13.5" thickBot="1" x14ac:dyDescent="0.25">
      <c r="A106" s="31"/>
      <c r="B106" s="31" t="s">
        <v>46</v>
      </c>
      <c r="D106" s="43">
        <v>0.56810000000000005</v>
      </c>
      <c r="E106" s="44"/>
      <c r="F106" s="73">
        <f>F102*D106</f>
        <v>0</v>
      </c>
      <c r="G106" s="539">
        <f>F106*H11</f>
        <v>0</v>
      </c>
      <c r="I106" s="188"/>
      <c r="K106" s="284"/>
      <c r="L106" s="111"/>
      <c r="M106" s="111"/>
      <c r="N106" s="111"/>
      <c r="O106" s="111"/>
      <c r="P106" s="111"/>
      <c r="Q106" s="111"/>
      <c r="R106" s="111"/>
      <c r="S106" s="111"/>
      <c r="T106" s="278"/>
    </row>
    <row r="107" spans="1:20" ht="13.5" thickBot="1" x14ac:dyDescent="0.25">
      <c r="A107" s="31"/>
      <c r="B107" s="31" t="s">
        <v>47</v>
      </c>
      <c r="D107" s="43">
        <v>0.48070000000000002</v>
      </c>
      <c r="E107" s="44"/>
      <c r="F107" s="73">
        <f>F102*D107</f>
        <v>0</v>
      </c>
      <c r="G107" s="539">
        <f>F107*H11</f>
        <v>0</v>
      </c>
      <c r="I107" s="188"/>
      <c r="K107" s="660" t="s">
        <v>394</v>
      </c>
      <c r="L107" s="111"/>
      <c r="M107" s="111"/>
      <c r="N107" s="111"/>
      <c r="O107" s="111"/>
      <c r="P107" s="111"/>
      <c r="Q107" s="111"/>
      <c r="R107" s="111"/>
      <c r="S107" s="111"/>
      <c r="T107" s="278"/>
    </row>
    <row r="108" spans="1:20" ht="13.5" thickBot="1" x14ac:dyDescent="0.25">
      <c r="A108" s="31"/>
      <c r="B108" s="31" t="s">
        <v>49</v>
      </c>
      <c r="D108" s="43">
        <v>0.39329999999999998</v>
      </c>
      <c r="E108" s="44"/>
      <c r="F108" s="73">
        <f>F102*D108</f>
        <v>0</v>
      </c>
      <c r="G108" s="539">
        <f>F108*H11</f>
        <v>0</v>
      </c>
      <c r="I108" s="188"/>
      <c r="K108" s="561"/>
      <c r="L108" s="111"/>
      <c r="M108" s="111"/>
      <c r="N108" s="111"/>
      <c r="O108" s="111"/>
      <c r="P108" s="111"/>
      <c r="Q108" s="111"/>
      <c r="R108" s="111"/>
      <c r="S108" s="111"/>
      <c r="T108" s="278"/>
    </row>
    <row r="109" spans="1:20" ht="13.5" thickBot="1" x14ac:dyDescent="0.25">
      <c r="A109" s="31"/>
      <c r="B109" s="31" t="s">
        <v>50</v>
      </c>
      <c r="D109" s="43">
        <v>0.30590000000000001</v>
      </c>
      <c r="E109" s="44"/>
      <c r="F109" s="73">
        <f>F102*D109</f>
        <v>0</v>
      </c>
      <c r="G109" s="539">
        <f>F109*H11</f>
        <v>0</v>
      </c>
      <c r="I109" s="188"/>
      <c r="K109" s="284"/>
      <c r="L109" s="111"/>
      <c r="M109" s="111"/>
      <c r="N109" s="111"/>
      <c r="O109" s="111"/>
      <c r="P109" s="111"/>
      <c r="Q109" s="111"/>
      <c r="R109" s="111"/>
      <c r="S109" s="111"/>
      <c r="T109" s="278"/>
    </row>
    <row r="110" spans="1:20" ht="13.5" thickBot="1" x14ac:dyDescent="0.25">
      <c r="A110" s="31"/>
      <c r="B110" s="31" t="s">
        <v>52</v>
      </c>
      <c r="D110" s="43">
        <v>0.2185</v>
      </c>
      <c r="E110" s="44"/>
      <c r="F110" s="73">
        <f>F102*D110</f>
        <v>0</v>
      </c>
      <c r="G110" s="539">
        <f>F110*H11</f>
        <v>0</v>
      </c>
      <c r="I110" s="188"/>
      <c r="K110" s="250"/>
      <c r="L110" s="111"/>
      <c r="M110" s="111"/>
      <c r="N110" s="111"/>
      <c r="O110" s="111"/>
      <c r="P110" s="111"/>
      <c r="Q110" s="111"/>
      <c r="R110" s="111"/>
      <c r="S110" s="111"/>
      <c r="T110" s="278"/>
    </row>
    <row r="111" spans="1:20" ht="15" thickBot="1" x14ac:dyDescent="0.25">
      <c r="A111" s="31"/>
      <c r="B111" s="31" t="s">
        <v>53</v>
      </c>
      <c r="D111" s="43">
        <v>0.13109999999999999</v>
      </c>
      <c r="E111" s="44"/>
      <c r="F111" s="73">
        <f>F102*D111</f>
        <v>0</v>
      </c>
      <c r="G111" s="539">
        <f>F111*H11</f>
        <v>0</v>
      </c>
      <c r="I111" s="418" t="s">
        <v>78</v>
      </c>
      <c r="K111" s="284"/>
      <c r="L111" s="111"/>
      <c r="M111" s="111"/>
      <c r="N111" s="111"/>
      <c r="O111" s="111"/>
      <c r="P111" s="111"/>
      <c r="Q111" s="111"/>
      <c r="R111" s="111"/>
      <c r="S111" s="111"/>
      <c r="T111" s="278"/>
    </row>
    <row r="112" spans="1:20" ht="15" thickBot="1" x14ac:dyDescent="0.25">
      <c r="A112" s="31"/>
      <c r="B112" s="31" t="s">
        <v>54</v>
      </c>
      <c r="D112" s="51">
        <v>4.3700000000000003E-2</v>
      </c>
      <c r="E112" s="52"/>
      <c r="F112" s="73">
        <f>F102*D112</f>
        <v>0</v>
      </c>
      <c r="G112" s="539">
        <f>F112*H11</f>
        <v>0</v>
      </c>
      <c r="I112" s="419" t="s">
        <v>42</v>
      </c>
      <c r="K112" s="556"/>
      <c r="L112" s="111"/>
      <c r="M112" s="111"/>
      <c r="N112" s="111"/>
      <c r="O112" s="111"/>
      <c r="P112" s="111"/>
      <c r="Q112" s="111"/>
      <c r="R112" s="111"/>
      <c r="S112" s="111"/>
      <c r="T112" s="278"/>
    </row>
    <row r="113" spans="1:20" ht="16.5" thickBot="1" x14ac:dyDescent="0.3">
      <c r="A113" s="255"/>
      <c r="B113" s="138"/>
      <c r="C113" s="112"/>
      <c r="D113" s="1064" t="s">
        <v>55</v>
      </c>
      <c r="E113" s="1064"/>
      <c r="F113" s="1064"/>
      <c r="G113" s="1064"/>
      <c r="H113" s="430" t="s">
        <v>22</v>
      </c>
      <c r="I113" s="587">
        <f>SUM(G103:G112)</f>
        <v>0</v>
      </c>
      <c r="K113" s="562"/>
      <c r="L113" s="112"/>
      <c r="M113" s="112"/>
      <c r="N113" s="112"/>
      <c r="O113" s="112"/>
      <c r="P113" s="112"/>
      <c r="Q113" s="112"/>
      <c r="R113" s="112"/>
      <c r="S113" s="112"/>
      <c r="T113" s="277"/>
    </row>
    <row r="114" spans="1:20" ht="16.5" thickBot="1" x14ac:dyDescent="0.3">
      <c r="A114" s="255"/>
      <c r="B114" s="433"/>
      <c r="C114" s="374"/>
      <c r="D114" s="388"/>
      <c r="E114" s="479" t="s">
        <v>307</v>
      </c>
      <c r="F114" s="374"/>
      <c r="G114" s="479"/>
      <c r="H114" s="480"/>
      <c r="I114" s="596">
        <f>I76+I86+I98+I113</f>
        <v>1112711.2359</v>
      </c>
      <c r="K114" s="630" t="s">
        <v>216</v>
      </c>
      <c r="P114" s="633" t="s">
        <v>215</v>
      </c>
      <c r="Q114" s="634"/>
      <c r="R114" s="634"/>
      <c r="S114" s="634"/>
      <c r="T114" s="634"/>
    </row>
    <row r="115" spans="1:20" ht="15.75" thickBot="1" x14ac:dyDescent="0.3">
      <c r="A115" s="6"/>
      <c r="B115" s="195"/>
      <c r="C115" s="669"/>
      <c r="D115" s="176"/>
      <c r="E115" s="177"/>
      <c r="F115" s="178"/>
      <c r="G115" s="177"/>
      <c r="H115" s="177"/>
      <c r="I115" s="473"/>
    </row>
    <row r="116" spans="1:20" ht="24" customHeight="1" thickBot="1" x14ac:dyDescent="0.35">
      <c r="A116" s="6"/>
      <c r="B116" s="167"/>
      <c r="C116" s="1102" t="s">
        <v>523</v>
      </c>
      <c r="D116" s="1103"/>
      <c r="E116" s="1103"/>
      <c r="F116" s="1103"/>
      <c r="G116" s="1103"/>
      <c r="H116" s="1104"/>
      <c r="I116" s="572">
        <f>I64+I114</f>
        <v>1987711.2359000002</v>
      </c>
      <c r="K116" s="9" t="s">
        <v>335</v>
      </c>
      <c r="P116" s="413" t="s">
        <v>334</v>
      </c>
    </row>
    <row r="117" spans="1:20" ht="18" customHeight="1" x14ac:dyDescent="0.25">
      <c r="A117" s="315"/>
      <c r="B117" s="311" t="s">
        <v>233</v>
      </c>
      <c r="C117" s="943" t="s">
        <v>507</v>
      </c>
      <c r="D117" s="735"/>
      <c r="E117" s="735"/>
      <c r="F117" s="735"/>
      <c r="G117" s="735"/>
      <c r="H117" s="735"/>
      <c r="I117" s="736"/>
    </row>
    <row r="118" spans="1:20" ht="18" customHeight="1" x14ac:dyDescent="0.25">
      <c r="A118" s="361"/>
      <c r="B118" s="310" t="s">
        <v>235</v>
      </c>
      <c r="C118" s="835" t="s">
        <v>479</v>
      </c>
      <c r="D118" s="310"/>
      <c r="E118" s="310"/>
      <c r="F118" s="310"/>
      <c r="G118" s="310"/>
      <c r="H118" s="310"/>
      <c r="I118" s="671"/>
    </row>
    <row r="119" spans="1:20" ht="18" customHeight="1" thickBot="1" x14ac:dyDescent="0.3">
      <c r="A119" s="361"/>
      <c r="B119" s="310"/>
      <c r="C119" s="913" t="s">
        <v>480</v>
      </c>
      <c r="D119" s="914"/>
      <c r="E119" s="914"/>
      <c r="F119" s="914"/>
      <c r="G119" s="914"/>
      <c r="H119" s="914"/>
      <c r="I119" s="915"/>
    </row>
    <row r="120" spans="1:20" x14ac:dyDescent="0.2">
      <c r="A120" s="362"/>
      <c r="B120" s="1077" t="s">
        <v>276</v>
      </c>
      <c r="C120" s="1036"/>
      <c r="D120" s="1036"/>
      <c r="E120" s="1036"/>
      <c r="F120" s="1036"/>
      <c r="G120" s="1036"/>
      <c r="H120" s="1036"/>
      <c r="I120" s="1037"/>
    </row>
    <row r="121" spans="1:20" x14ac:dyDescent="0.2">
      <c r="A121" s="362"/>
      <c r="B121" s="972" t="s">
        <v>277</v>
      </c>
      <c r="C121" s="973"/>
      <c r="D121" s="973"/>
      <c r="E121" s="973"/>
      <c r="F121" s="973"/>
      <c r="G121" s="973"/>
      <c r="H121" s="973"/>
      <c r="I121" s="974"/>
    </row>
    <row r="122" spans="1:20" x14ac:dyDescent="0.2">
      <c r="A122" s="362"/>
      <c r="B122" s="975" t="s">
        <v>278</v>
      </c>
      <c r="C122" s="976"/>
      <c r="D122" s="976"/>
      <c r="E122" s="976"/>
      <c r="F122" s="976"/>
      <c r="G122" s="976"/>
      <c r="H122" s="976"/>
      <c r="I122" s="977"/>
    </row>
  </sheetData>
  <mergeCells count="26">
    <mergeCell ref="D2:H2"/>
    <mergeCell ref="D3:H3"/>
    <mergeCell ref="D4:H4"/>
    <mergeCell ref="E5:G5"/>
    <mergeCell ref="E6:G6"/>
    <mergeCell ref="K59:Q59"/>
    <mergeCell ref="A8:I8"/>
    <mergeCell ref="B13:F13"/>
    <mergeCell ref="C15:G15"/>
    <mergeCell ref="D43:G43"/>
    <mergeCell ref="A46:I46"/>
    <mergeCell ref="C47:E47"/>
    <mergeCell ref="C48:E48"/>
    <mergeCell ref="C49:E49"/>
    <mergeCell ref="B51:H51"/>
    <mergeCell ref="A9:I9"/>
    <mergeCell ref="A67:I67"/>
    <mergeCell ref="A66:I66"/>
    <mergeCell ref="B120:I120"/>
    <mergeCell ref="B121:I121"/>
    <mergeCell ref="B122:I122"/>
    <mergeCell ref="D76:G76"/>
    <mergeCell ref="D86:G86"/>
    <mergeCell ref="D98:G98"/>
    <mergeCell ref="D113:G113"/>
    <mergeCell ref="C116:H116"/>
  </mergeCells>
  <dataValidations disablePrompts="1" count="1">
    <dataValidation type="list" allowBlank="1" showInputMessage="1" showErrorMessage="1" sqref="G78 G100 G88">
      <formula1>"0,5,7,10"</formula1>
    </dataValidation>
  </dataValidations>
  <hyperlinks>
    <hyperlink ref="C51:H51" r:id="rId1" display="* Current Local Sales &amp; Use Tax Rates can be found at http://www.revenue.ne.gov/question/sales.htm"/>
    <hyperlink ref="K60" r:id="rId2"/>
    <hyperlink ref="P114" r:id="rId3"/>
    <hyperlink ref="O68" r:id="rId4"/>
    <hyperlink ref="P116" r:id="rId5"/>
    <hyperlink ref="C12" r:id="rId6"/>
  </hyperlinks>
  <pageMargins left="0.7" right="0.7" top="0.75" bottom="0.75" header="0.3" footer="0.3"/>
  <pageSetup scale="65" fitToHeight="0" orientation="portrait" verticalDpi="599" r:id="rId7"/>
  <rowBreaks count="1" manualBreakCount="1">
    <brk id="64" max="8" man="1"/>
  </rowBreaks>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9"/>
  <sheetViews>
    <sheetView topLeftCell="A43" workbookViewId="0">
      <selection activeCell="E10" sqref="E10"/>
    </sheetView>
  </sheetViews>
  <sheetFormatPr defaultRowHeight="12.75" x14ac:dyDescent="0.2"/>
  <cols>
    <col min="1" max="2" width="5.5703125" customWidth="1"/>
    <col min="3" max="4" width="15.85546875" customWidth="1"/>
    <col min="5" max="5" width="22" customWidth="1"/>
    <col min="6" max="6" width="15.7109375" customWidth="1"/>
    <col min="7" max="7" width="18" customWidth="1"/>
    <col min="8" max="9" width="20.140625" customWidth="1"/>
    <col min="13" max="13" width="13.7109375" customWidth="1"/>
    <col min="16" max="16" width="11.7109375" customWidth="1"/>
    <col min="20" max="20" width="11.5703125" customWidth="1"/>
  </cols>
  <sheetData>
    <row r="1" spans="1:9" ht="63.75" customHeight="1" thickBot="1" x14ac:dyDescent="0.3">
      <c r="D1" s="112"/>
      <c r="E1" s="112"/>
      <c r="F1" s="112"/>
      <c r="G1" s="112"/>
      <c r="H1" s="112"/>
      <c r="I1" s="8"/>
    </row>
    <row r="2" spans="1:9" ht="20.25" x14ac:dyDescent="0.3">
      <c r="D2" s="1114" t="s">
        <v>319</v>
      </c>
      <c r="E2" s="1115"/>
      <c r="F2" s="1115"/>
      <c r="G2" s="1115"/>
      <c r="H2" s="1116"/>
      <c r="I2" s="8"/>
    </row>
    <row r="3" spans="1:9" ht="18.75" thickBot="1" x14ac:dyDescent="0.3">
      <c r="D3" s="1029" t="s">
        <v>332</v>
      </c>
      <c r="E3" s="1030"/>
      <c r="F3" s="1030"/>
      <c r="G3" s="1030"/>
      <c r="H3" s="1031"/>
      <c r="I3" s="8"/>
    </row>
    <row r="4" spans="1:9" ht="18.75" thickBot="1" x14ac:dyDescent="0.3">
      <c r="A4" s="1"/>
      <c r="B4" s="30"/>
      <c r="C4" s="30"/>
      <c r="D4" s="1032" t="s">
        <v>506</v>
      </c>
      <c r="E4" s="1032"/>
      <c r="F4" s="1032"/>
      <c r="G4" s="1032"/>
      <c r="H4" s="1032"/>
      <c r="I4" s="30"/>
    </row>
    <row r="5" spans="1:9" ht="18" x14ac:dyDescent="0.25">
      <c r="A5" s="1"/>
      <c r="B5" s="2"/>
      <c r="C5" s="3"/>
      <c r="D5" s="4"/>
      <c r="E5" s="1008" t="s">
        <v>63</v>
      </c>
      <c r="F5" s="1009"/>
      <c r="G5" s="1010"/>
      <c r="H5" s="5"/>
      <c r="I5" s="8"/>
    </row>
    <row r="6" spans="1:9" ht="18.75" thickBot="1" x14ac:dyDescent="0.3">
      <c r="A6" s="1"/>
      <c r="B6" s="2"/>
      <c r="C6" s="3"/>
      <c r="D6" s="4"/>
      <c r="E6" s="1011">
        <v>42370</v>
      </c>
      <c r="F6" s="1012"/>
      <c r="G6" s="1013"/>
      <c r="H6" s="5"/>
      <c r="I6" s="8"/>
    </row>
    <row r="7" spans="1:9" ht="18" x14ac:dyDescent="0.25">
      <c r="A7" s="1"/>
      <c r="B7" s="2"/>
      <c r="C7" s="3"/>
      <c r="D7" s="4"/>
      <c r="E7" s="183"/>
      <c r="F7" s="183"/>
      <c r="G7" s="183"/>
      <c r="H7" s="5"/>
      <c r="I7" s="8"/>
    </row>
    <row r="8" spans="1:9" ht="14.25" x14ac:dyDescent="0.2">
      <c r="A8" s="1096" t="s">
        <v>378</v>
      </c>
      <c r="B8" s="1097"/>
      <c r="C8" s="1097"/>
      <c r="D8" s="1097"/>
      <c r="E8" s="1097"/>
      <c r="F8" s="1097"/>
      <c r="G8" s="1097"/>
      <c r="H8" s="1097"/>
      <c r="I8" s="1098"/>
    </row>
    <row r="9" spans="1:9" ht="14.25" x14ac:dyDescent="0.2">
      <c r="A9" s="1099" t="s">
        <v>424</v>
      </c>
      <c r="B9" s="1100"/>
      <c r="C9" s="1100"/>
      <c r="D9" s="1100"/>
      <c r="E9" s="1100"/>
      <c r="F9" s="1100"/>
      <c r="G9" s="1100"/>
      <c r="H9" s="1100"/>
      <c r="I9" s="1101"/>
    </row>
    <row r="10" spans="1:9" ht="9" customHeight="1" x14ac:dyDescent="0.2">
      <c r="A10" s="518"/>
      <c r="B10" s="518"/>
      <c r="C10" s="518"/>
      <c r="D10" s="518"/>
      <c r="E10" s="518"/>
      <c r="F10" s="518"/>
      <c r="G10" s="518"/>
      <c r="H10" s="518"/>
      <c r="I10" s="518"/>
    </row>
    <row r="11" spans="1:9" ht="25.5" customHeight="1" thickBot="1" x14ac:dyDescent="0.3">
      <c r="A11" s="398" t="s">
        <v>7</v>
      </c>
      <c r="B11" s="984" t="s">
        <v>391</v>
      </c>
      <c r="C11" s="984"/>
      <c r="D11" s="984"/>
      <c r="E11" s="984"/>
      <c r="F11" s="984"/>
      <c r="G11" s="251"/>
      <c r="H11" s="221"/>
      <c r="I11" s="677"/>
    </row>
    <row r="12" spans="1:9" ht="15.75" x14ac:dyDescent="0.25">
      <c r="A12" s="6"/>
      <c r="B12" s="6"/>
      <c r="C12" s="6"/>
      <c r="D12" s="6"/>
      <c r="E12" s="6"/>
      <c r="F12" s="6"/>
      <c r="G12" s="6"/>
      <c r="H12" s="6"/>
      <c r="I12" s="678" t="s">
        <v>301</v>
      </c>
    </row>
    <row r="13" spans="1:9" ht="15.75" x14ac:dyDescent="0.25">
      <c r="A13" s="143"/>
      <c r="B13" s="60" t="s">
        <v>8</v>
      </c>
      <c r="C13" s="1042" t="s">
        <v>223</v>
      </c>
      <c r="D13" s="1042"/>
      <c r="E13" s="1042"/>
      <c r="F13" s="1042"/>
      <c r="G13" s="1042"/>
      <c r="H13" s="143"/>
      <c r="I13" s="679" t="s">
        <v>64</v>
      </c>
    </row>
    <row r="14" spans="1:9" ht="16.5" thickBot="1" x14ac:dyDescent="0.3">
      <c r="A14" s="6"/>
      <c r="B14" s="59"/>
      <c r="C14" s="302" t="s">
        <v>9</v>
      </c>
      <c r="D14" s="10" t="s">
        <v>222</v>
      </c>
      <c r="E14" s="135"/>
      <c r="F14" s="135"/>
      <c r="G14" s="135"/>
      <c r="H14" s="6"/>
      <c r="I14" s="523" t="s">
        <v>57</v>
      </c>
    </row>
    <row r="15" spans="1:9" ht="15" x14ac:dyDescent="0.25">
      <c r="A15" s="225"/>
      <c r="B15" s="100"/>
      <c r="C15" s="302"/>
      <c r="D15" s="74" t="s">
        <v>359</v>
      </c>
      <c r="E15" s="74"/>
      <c r="F15" s="74"/>
      <c r="G15" s="636">
        <v>0</v>
      </c>
      <c r="H15" s="307"/>
      <c r="I15" s="172"/>
    </row>
    <row r="16" spans="1:9" ht="15.75" thickBot="1" x14ac:dyDescent="0.3">
      <c r="A16" s="225"/>
      <c r="B16" s="100"/>
      <c r="C16" s="302"/>
      <c r="D16" s="74" t="s">
        <v>360</v>
      </c>
      <c r="E16" s="74"/>
      <c r="F16" s="74"/>
      <c r="G16" s="636">
        <v>0</v>
      </c>
      <c r="H16" s="307"/>
      <c r="I16" s="172"/>
    </row>
    <row r="17" spans="1:9" ht="15.75" thickBot="1" x14ac:dyDescent="0.3">
      <c r="A17" s="225"/>
      <c r="B17" s="100"/>
      <c r="C17" s="302"/>
      <c r="D17" s="299" t="s">
        <v>239</v>
      </c>
      <c r="E17" s="74"/>
      <c r="F17" s="74"/>
      <c r="G17" s="301"/>
      <c r="H17" s="584">
        <f>G15+G16</f>
        <v>0</v>
      </c>
      <c r="I17" s="172"/>
    </row>
    <row r="18" spans="1:9" ht="15" x14ac:dyDescent="0.25">
      <c r="A18" s="225"/>
      <c r="B18" s="100"/>
      <c r="C18" s="302"/>
      <c r="D18" s="300"/>
      <c r="E18" s="297"/>
      <c r="F18" s="297"/>
      <c r="G18" s="301"/>
      <c r="H18" s="308"/>
      <c r="I18" s="172"/>
    </row>
    <row r="19" spans="1:9" ht="15" x14ac:dyDescent="0.25">
      <c r="A19" s="225"/>
      <c r="B19" s="100"/>
      <c r="C19" s="302" t="s">
        <v>356</v>
      </c>
      <c r="D19" s="299" t="s">
        <v>238</v>
      </c>
      <c r="E19" s="297"/>
      <c r="F19" s="297"/>
      <c r="G19" s="301"/>
      <c r="H19" s="308"/>
      <c r="I19" s="172"/>
    </row>
    <row r="20" spans="1:9" ht="15" x14ac:dyDescent="0.25">
      <c r="A20" s="225"/>
      <c r="B20" s="100"/>
      <c r="C20" s="302"/>
      <c r="D20" s="74" t="s">
        <v>361</v>
      </c>
      <c r="E20" s="74"/>
      <c r="F20" s="74"/>
      <c r="G20" s="637">
        <v>12000000</v>
      </c>
      <c r="H20" s="307"/>
      <c r="I20" s="172"/>
    </row>
    <row r="21" spans="1:9" ht="15" x14ac:dyDescent="0.25">
      <c r="A21" s="225"/>
      <c r="B21" s="100"/>
      <c r="C21" s="302"/>
      <c r="D21" s="74" t="s">
        <v>362</v>
      </c>
      <c r="E21" s="74"/>
      <c r="F21" s="74"/>
      <c r="G21" s="636">
        <v>0</v>
      </c>
      <c r="H21" s="307"/>
      <c r="I21" s="172"/>
    </row>
    <row r="22" spans="1:9" ht="15.75" thickBot="1" x14ac:dyDescent="0.3">
      <c r="A22" s="6"/>
      <c r="B22" s="59"/>
      <c r="C22" s="302"/>
      <c r="D22" s="74" t="s">
        <v>271</v>
      </c>
      <c r="E22" s="74"/>
      <c r="F22" s="74"/>
      <c r="G22" s="638">
        <v>0</v>
      </c>
      <c r="H22" s="307"/>
      <c r="I22" s="172"/>
    </row>
    <row r="23" spans="1:9" ht="15.75" thickBot="1" x14ac:dyDescent="0.3">
      <c r="A23" s="6"/>
      <c r="B23" s="59"/>
      <c r="C23" s="302"/>
      <c r="D23" s="299" t="s">
        <v>241</v>
      </c>
      <c r="E23" s="74"/>
      <c r="F23" s="74"/>
      <c r="G23" s="74"/>
      <c r="H23" s="584">
        <f>SUM(G20:G22)</f>
        <v>12000000</v>
      </c>
      <c r="I23" s="172"/>
    </row>
    <row r="24" spans="1:9" ht="15" x14ac:dyDescent="0.25">
      <c r="A24" s="6"/>
      <c r="B24" s="59"/>
      <c r="C24" s="302"/>
      <c r="D24" s="297"/>
      <c r="E24" s="297"/>
      <c r="F24" s="297"/>
      <c r="G24" s="297"/>
      <c r="H24" s="307"/>
      <c r="I24" s="172"/>
    </row>
    <row r="25" spans="1:9" ht="15" x14ac:dyDescent="0.25">
      <c r="A25" s="6"/>
      <c r="B25" s="59"/>
      <c r="C25" s="302" t="s">
        <v>357</v>
      </c>
      <c r="D25" s="299" t="s">
        <v>225</v>
      </c>
      <c r="E25" s="297"/>
      <c r="F25" s="297"/>
      <c r="G25" s="297"/>
      <c r="H25" s="6"/>
      <c r="I25" s="172"/>
    </row>
    <row r="26" spans="1:9" ht="15" x14ac:dyDescent="0.25">
      <c r="A26" s="6"/>
      <c r="B26" s="59"/>
      <c r="C26" s="302"/>
      <c r="D26" s="74" t="s">
        <v>256</v>
      </c>
      <c r="E26" s="74"/>
      <c r="F26" s="19"/>
      <c r="G26" s="636">
        <v>0</v>
      </c>
      <c r="H26" s="295"/>
      <c r="I26" s="172"/>
    </row>
    <row r="27" spans="1:9" ht="15.75" thickBot="1" x14ac:dyDescent="0.3">
      <c r="A27" s="6"/>
      <c r="B27" s="59"/>
      <c r="C27" s="302"/>
      <c r="D27" s="74" t="s">
        <v>254</v>
      </c>
      <c r="E27" s="74"/>
      <c r="F27" s="19"/>
      <c r="G27" s="639">
        <v>0</v>
      </c>
      <c r="H27" s="296"/>
      <c r="I27" s="172"/>
    </row>
    <row r="28" spans="1:9" ht="15.75" thickBot="1" x14ac:dyDescent="0.3">
      <c r="A28" s="6"/>
      <c r="B28" s="59"/>
      <c r="C28" s="16"/>
      <c r="D28" s="299" t="s">
        <v>231</v>
      </c>
      <c r="E28" s="74"/>
      <c r="F28" s="74"/>
      <c r="G28" s="74"/>
      <c r="H28" s="584">
        <f>G26*G27</f>
        <v>0</v>
      </c>
      <c r="I28" s="172"/>
    </row>
    <row r="29" spans="1:9" ht="15" x14ac:dyDescent="0.25">
      <c r="A29" s="6"/>
      <c r="B29" s="59"/>
      <c r="C29" s="16"/>
      <c r="D29" s="340" t="s">
        <v>244</v>
      </c>
      <c r="E29" s="339"/>
      <c r="F29" s="339"/>
      <c r="G29" s="339"/>
      <c r="H29" s="573">
        <f>G26*120</f>
        <v>0</v>
      </c>
      <c r="I29" s="172"/>
    </row>
    <row r="30" spans="1:9" ht="15" x14ac:dyDescent="0.25">
      <c r="A30" s="6"/>
      <c r="B30" s="59"/>
      <c r="C30" s="16"/>
      <c r="D30" s="299"/>
      <c r="E30" s="297"/>
      <c r="F30" s="297"/>
      <c r="G30" s="297"/>
      <c r="H30" s="287"/>
      <c r="I30" s="172"/>
    </row>
    <row r="31" spans="1:9" ht="15" x14ac:dyDescent="0.25">
      <c r="A31" s="6"/>
      <c r="B31" s="59"/>
      <c r="C31" s="302" t="s">
        <v>58</v>
      </c>
      <c r="D31" s="299" t="s">
        <v>224</v>
      </c>
      <c r="E31" s="297"/>
      <c r="F31" s="297"/>
      <c r="G31" s="297"/>
      <c r="H31" s="287"/>
      <c r="I31" s="172"/>
    </row>
    <row r="32" spans="1:9" ht="15" x14ac:dyDescent="0.25">
      <c r="A32" s="6"/>
      <c r="B32" s="59"/>
      <c r="C32" s="302"/>
      <c r="D32" s="74" t="s">
        <v>256</v>
      </c>
      <c r="E32" s="74"/>
      <c r="F32" s="19"/>
      <c r="G32" s="636">
        <v>0</v>
      </c>
      <c r="H32" s="288"/>
      <c r="I32" s="172"/>
    </row>
    <row r="33" spans="1:9" ht="15.75" thickBot="1" x14ac:dyDescent="0.3">
      <c r="A33" s="6"/>
      <c r="B33" s="59"/>
      <c r="C33" s="302"/>
      <c r="D33" s="74" t="s">
        <v>254</v>
      </c>
      <c r="E33" s="74"/>
      <c r="F33" s="74"/>
      <c r="G33" s="639">
        <v>60</v>
      </c>
      <c r="H33" s="287"/>
      <c r="I33" s="172"/>
    </row>
    <row r="34" spans="1:9" ht="15.75" thickBot="1" x14ac:dyDescent="0.3">
      <c r="A34" s="6"/>
      <c r="B34" s="59"/>
      <c r="C34" s="16"/>
      <c r="D34" s="9" t="s">
        <v>236</v>
      </c>
      <c r="E34" s="135"/>
      <c r="F34" s="135"/>
      <c r="G34" s="135"/>
      <c r="H34" s="575">
        <f>G32*G33</f>
        <v>0</v>
      </c>
      <c r="I34" s="172"/>
    </row>
    <row r="35" spans="1:9" ht="15" x14ac:dyDescent="0.25">
      <c r="A35" s="6"/>
      <c r="B35" s="59"/>
      <c r="C35" s="16"/>
      <c r="D35" s="7" t="s">
        <v>505</v>
      </c>
      <c r="E35" s="135"/>
      <c r="F35" s="135"/>
      <c r="G35" s="135"/>
      <c r="H35" s="322"/>
      <c r="I35" s="172"/>
    </row>
    <row r="36" spans="1:9" ht="26.25" customHeight="1" x14ac:dyDescent="0.25">
      <c r="A36" s="143"/>
      <c r="B36" s="346" t="s">
        <v>6</v>
      </c>
      <c r="C36" s="16"/>
      <c r="D36" s="10" t="s">
        <v>246</v>
      </c>
      <c r="E36" s="16"/>
      <c r="F36" s="16"/>
      <c r="G36" s="16"/>
      <c r="H36" s="294"/>
      <c r="I36" s="292"/>
    </row>
    <row r="37" spans="1:9" ht="14.25" x14ac:dyDescent="0.2">
      <c r="A37" s="6"/>
      <c r="B37" s="6"/>
      <c r="C37" s="290"/>
      <c r="D37" s="6" t="s">
        <v>264</v>
      </c>
      <c r="E37" s="6"/>
      <c r="F37" s="526"/>
      <c r="G37" s="646">
        <v>0</v>
      </c>
      <c r="H37" s="291"/>
      <c r="I37" s="172"/>
    </row>
    <row r="38" spans="1:9" ht="14.25" x14ac:dyDescent="0.2">
      <c r="A38" s="6"/>
      <c r="B38" s="6"/>
      <c r="C38" s="290"/>
      <c r="D38" s="6" t="s">
        <v>268</v>
      </c>
      <c r="E38" s="6"/>
      <c r="F38" s="6"/>
      <c r="G38" s="642">
        <v>8000000</v>
      </c>
      <c r="H38" s="291"/>
      <c r="I38" s="172"/>
    </row>
    <row r="39" spans="1:9" ht="15" thickBot="1" x14ac:dyDescent="0.25">
      <c r="A39" s="6"/>
      <c r="B39" s="6"/>
      <c r="C39" s="290"/>
      <c r="D39" s="6" t="s">
        <v>269</v>
      </c>
      <c r="E39" s="6"/>
      <c r="F39" s="6"/>
      <c r="G39" s="588">
        <v>0</v>
      </c>
      <c r="H39" s="291"/>
      <c r="I39" s="172"/>
    </row>
    <row r="40" spans="1:9" ht="15" thickBot="1" x14ac:dyDescent="0.25">
      <c r="A40" s="6"/>
      <c r="B40" s="6"/>
      <c r="C40" s="290"/>
      <c r="D40" s="9" t="s">
        <v>230</v>
      </c>
      <c r="E40" s="6"/>
      <c r="F40" s="6"/>
      <c r="G40" s="6"/>
      <c r="H40" s="347">
        <f>G37+G38+G39</f>
        <v>8000000</v>
      </c>
      <c r="I40" s="172"/>
    </row>
    <row r="41" spans="1:9" ht="15.75" thickBot="1" x14ac:dyDescent="0.3">
      <c r="A41" s="15"/>
      <c r="B41" s="15"/>
      <c r="C41" s="515"/>
      <c r="D41" s="1105" t="s">
        <v>312</v>
      </c>
      <c r="E41" s="1105"/>
      <c r="F41" s="1105"/>
      <c r="G41" s="1106"/>
      <c r="H41" s="576">
        <f>H17+H23+H28+H34+H40</f>
        <v>20000000</v>
      </c>
      <c r="I41" s="313"/>
    </row>
    <row r="42" spans="1:9" ht="14.25" x14ac:dyDescent="0.2">
      <c r="A42" s="6"/>
      <c r="B42" s="6"/>
      <c r="C42" s="474" t="s">
        <v>382</v>
      </c>
      <c r="D42" s="15"/>
      <c r="E42" s="15"/>
      <c r="F42" s="15"/>
      <c r="G42" s="15"/>
      <c r="H42" s="15"/>
      <c r="I42" s="458"/>
    </row>
    <row r="43" spans="1:9" ht="14.25" x14ac:dyDescent="0.2">
      <c r="A43" s="6"/>
      <c r="B43" s="6"/>
      <c r="C43" s="354" t="s">
        <v>392</v>
      </c>
      <c r="D43" s="149"/>
      <c r="E43" s="149"/>
      <c r="F43" s="149"/>
      <c r="G43" s="149"/>
      <c r="H43" s="149"/>
      <c r="I43" s="355"/>
    </row>
    <row r="44" spans="1:9" ht="18" x14ac:dyDescent="0.25">
      <c r="A44" s="1107" t="s">
        <v>303</v>
      </c>
      <c r="B44" s="1107"/>
      <c r="C44" s="1107"/>
      <c r="D44" s="1107"/>
      <c r="E44" s="1107"/>
      <c r="F44" s="1107"/>
      <c r="G44" s="1107"/>
      <c r="H44" s="1107"/>
      <c r="I44" s="1107"/>
    </row>
    <row r="45" spans="1:9" ht="26.25" customHeight="1" thickBot="1" x14ac:dyDescent="0.3">
      <c r="A45" s="402" t="s">
        <v>251</v>
      </c>
      <c r="B45" s="398" t="s">
        <v>23</v>
      </c>
      <c r="C45" s="984" t="s">
        <v>62</v>
      </c>
      <c r="D45" s="984"/>
      <c r="E45" s="984"/>
      <c r="F45" s="251"/>
      <c r="G45" s="251"/>
      <c r="H45" s="251"/>
      <c r="I45" s="112"/>
    </row>
    <row r="46" spans="1:9" ht="14.25" x14ac:dyDescent="0.2">
      <c r="A46" s="6"/>
      <c r="B46" s="9"/>
      <c r="C46" s="1040" t="s">
        <v>19</v>
      </c>
      <c r="D46" s="1041"/>
      <c r="E46" s="1041"/>
      <c r="F46" s="93">
        <v>5.5E-2</v>
      </c>
      <c r="G46" s="9"/>
      <c r="H46" s="9"/>
      <c r="I46" s="172"/>
    </row>
    <row r="47" spans="1:9" ht="15" thickBot="1" x14ac:dyDescent="0.25">
      <c r="A47" s="6"/>
      <c r="B47" s="9"/>
      <c r="C47" s="996" t="s">
        <v>61</v>
      </c>
      <c r="D47" s="997"/>
      <c r="E47" s="997"/>
      <c r="F47" s="94">
        <v>0</v>
      </c>
      <c r="G47" s="9"/>
      <c r="H47" s="9"/>
      <c r="I47" s="172"/>
    </row>
    <row r="48" spans="1:9" ht="15" thickBot="1" x14ac:dyDescent="0.25">
      <c r="A48" s="6"/>
      <c r="B48" s="9"/>
      <c r="C48" s="10"/>
      <c r="D48" s="9" t="s">
        <v>20</v>
      </c>
      <c r="E48" s="9"/>
      <c r="F48" s="581">
        <f>F46+F47</f>
        <v>5.5E-2</v>
      </c>
      <c r="G48" s="9"/>
      <c r="H48" s="9"/>
      <c r="I48" s="172"/>
    </row>
    <row r="49" spans="1:20" ht="14.25" x14ac:dyDescent="0.2">
      <c r="A49" s="6"/>
      <c r="B49" s="982" t="s">
        <v>211</v>
      </c>
      <c r="C49" s="982"/>
      <c r="D49" s="982"/>
      <c r="E49" s="982"/>
      <c r="F49" s="982"/>
      <c r="G49" s="982"/>
      <c r="H49" s="983"/>
      <c r="I49" s="172"/>
    </row>
    <row r="50" spans="1:20" ht="14.25" x14ac:dyDescent="0.2">
      <c r="A50" s="6"/>
      <c r="B50" s="9"/>
      <c r="C50" s="10"/>
      <c r="D50" s="9"/>
      <c r="E50" s="9"/>
      <c r="F50" s="25"/>
      <c r="G50" s="9"/>
      <c r="H50" s="9"/>
      <c r="I50" s="172"/>
    </row>
    <row r="51" spans="1:20" ht="14.25" x14ac:dyDescent="0.2">
      <c r="A51" s="6"/>
      <c r="B51" s="9"/>
      <c r="C51" s="302" t="s">
        <v>1</v>
      </c>
      <c r="D51" s="9" t="s">
        <v>226</v>
      </c>
      <c r="E51" s="9"/>
      <c r="F51" s="25"/>
      <c r="G51" s="9"/>
      <c r="H51" s="9"/>
      <c r="I51" s="172"/>
    </row>
    <row r="52" spans="1:20" ht="14.25" x14ac:dyDescent="0.2">
      <c r="A52" s="6"/>
      <c r="B52" s="9"/>
      <c r="C52" s="302"/>
      <c r="D52" s="6" t="s">
        <v>257</v>
      </c>
      <c r="E52" s="9"/>
      <c r="F52" s="590">
        <f>G16</f>
        <v>0</v>
      </c>
      <c r="G52" s="303"/>
      <c r="H52" s="9"/>
      <c r="I52" s="172"/>
    </row>
    <row r="53" spans="1:20" ht="15" thickBot="1" x14ac:dyDescent="0.25">
      <c r="A53" s="6"/>
      <c r="B53" s="9"/>
      <c r="C53" s="302"/>
      <c r="D53" s="6" t="s">
        <v>258</v>
      </c>
      <c r="E53" s="9"/>
      <c r="F53" s="636">
        <f>G37</f>
        <v>0</v>
      </c>
      <c r="G53" s="303"/>
      <c r="H53" s="304"/>
      <c r="I53" s="172"/>
    </row>
    <row r="54" spans="1:20" ht="15" thickBot="1" x14ac:dyDescent="0.25">
      <c r="A54" s="6"/>
      <c r="B54" s="9"/>
      <c r="C54" s="16"/>
      <c r="D54" s="134" t="s">
        <v>237</v>
      </c>
      <c r="E54" s="9"/>
      <c r="F54" s="305"/>
      <c r="G54" s="533">
        <f>(F52+F53)/2</f>
        <v>0</v>
      </c>
      <c r="H54" s="304"/>
      <c r="I54" s="172"/>
    </row>
    <row r="55" spans="1:20" ht="14.25" x14ac:dyDescent="0.2">
      <c r="A55" s="6"/>
      <c r="B55" s="9"/>
      <c r="C55" s="16"/>
      <c r="D55" s="9"/>
      <c r="E55" s="9"/>
      <c r="F55" s="25"/>
      <c r="G55" s="9"/>
      <c r="H55" s="9"/>
      <c r="I55" s="172"/>
    </row>
    <row r="56" spans="1:20" ht="15" x14ac:dyDescent="0.2">
      <c r="A56" s="6"/>
      <c r="B56" s="9"/>
      <c r="C56" s="302" t="s">
        <v>259</v>
      </c>
      <c r="D56" s="9" t="s">
        <v>265</v>
      </c>
      <c r="E56" s="9"/>
      <c r="F56" s="25"/>
      <c r="G56" s="9"/>
      <c r="H56" s="9"/>
      <c r="I56" s="172"/>
      <c r="K56" s="137"/>
      <c r="L56" s="503"/>
      <c r="M56" s="503"/>
      <c r="N56" s="503"/>
      <c r="O56" s="503"/>
      <c r="P56" s="503"/>
      <c r="Q56" s="503"/>
      <c r="R56" s="111"/>
      <c r="S56" s="111"/>
      <c r="T56" s="111"/>
    </row>
    <row r="57" spans="1:20" ht="15" x14ac:dyDescent="0.25">
      <c r="A57" s="6"/>
      <c r="B57" s="9"/>
      <c r="C57" s="302"/>
      <c r="D57" s="6" t="s">
        <v>266</v>
      </c>
      <c r="E57" s="9"/>
      <c r="F57" s="25"/>
      <c r="G57" s="324">
        <f>G20</f>
        <v>12000000</v>
      </c>
      <c r="H57" s="9"/>
      <c r="I57" s="172"/>
      <c r="K57" s="989"/>
      <c r="L57" s="989"/>
      <c r="M57" s="989"/>
      <c r="N57" s="989"/>
      <c r="O57" s="989"/>
      <c r="P57" s="989"/>
      <c r="Q57" s="989"/>
      <c r="R57" s="111"/>
      <c r="S57" s="111"/>
      <c r="T57" s="111"/>
    </row>
    <row r="58" spans="1:20" ht="15.75" thickBot="1" x14ac:dyDescent="0.25">
      <c r="A58" s="6"/>
      <c r="B58" s="9"/>
      <c r="C58" s="326"/>
      <c r="D58" s="6" t="s">
        <v>267</v>
      </c>
      <c r="E58" s="9"/>
      <c r="F58" s="9"/>
      <c r="G58" s="588">
        <v>8000000</v>
      </c>
      <c r="H58" s="9"/>
      <c r="I58" s="172"/>
      <c r="K58" s="579"/>
      <c r="L58" s="503"/>
      <c r="M58" s="503"/>
      <c r="N58" s="503"/>
      <c r="O58" s="503"/>
      <c r="P58" s="503"/>
      <c r="Q58" s="503"/>
      <c r="R58" s="111"/>
      <c r="S58" s="111"/>
      <c r="T58" s="111"/>
    </row>
    <row r="59" spans="1:20" ht="16.5" thickBot="1" x14ac:dyDescent="0.3">
      <c r="A59" s="6"/>
      <c r="B59" s="9"/>
      <c r="C59" s="6"/>
      <c r="D59" s="9" t="s">
        <v>245</v>
      </c>
      <c r="E59" s="53"/>
      <c r="F59" s="62"/>
      <c r="G59" s="334"/>
      <c r="H59" s="582">
        <f>G57+G58</f>
        <v>20000000</v>
      </c>
      <c r="I59" s="313"/>
      <c r="K59" s="503"/>
      <c r="L59" s="503"/>
      <c r="M59" s="503"/>
      <c r="N59" s="503"/>
      <c r="O59" s="503"/>
      <c r="P59" s="503"/>
      <c r="Q59" s="503"/>
      <c r="R59" s="111"/>
      <c r="S59" s="111"/>
      <c r="T59" s="111"/>
    </row>
    <row r="60" spans="1:20" ht="15" thickBot="1" x14ac:dyDescent="0.25">
      <c r="A60" s="6"/>
      <c r="B60" s="6"/>
      <c r="C60" s="56"/>
      <c r="D60" s="6"/>
      <c r="E60" s="53"/>
      <c r="F60" s="63"/>
      <c r="G60" s="306"/>
      <c r="H60" s="63"/>
      <c r="I60" s="336" t="s">
        <v>296</v>
      </c>
      <c r="K60" s="111"/>
      <c r="L60" s="111"/>
      <c r="M60" s="111"/>
      <c r="N60" s="111"/>
      <c r="O60" s="111"/>
      <c r="P60" s="111"/>
      <c r="Q60" s="111"/>
      <c r="R60" s="111"/>
      <c r="S60" s="111"/>
      <c r="T60" s="111"/>
    </row>
    <row r="61" spans="1:20" ht="14.25" x14ac:dyDescent="0.2">
      <c r="A61" s="6"/>
      <c r="B61" s="6"/>
      <c r="C61" s="302"/>
      <c r="D61" s="23" t="s">
        <v>232</v>
      </c>
      <c r="E61" s="53"/>
      <c r="F61" s="62"/>
      <c r="G61" s="586">
        <f>F48</f>
        <v>5.5E-2</v>
      </c>
      <c r="H61" s="317"/>
      <c r="I61" s="345" t="s">
        <v>57</v>
      </c>
      <c r="K61" s="111"/>
      <c r="L61" s="111"/>
      <c r="M61" s="111"/>
      <c r="N61" s="111"/>
      <c r="O61" s="111"/>
      <c r="P61" s="111"/>
      <c r="Q61" s="111"/>
      <c r="R61" s="111"/>
      <c r="S61" s="111"/>
      <c r="T61" s="111"/>
    </row>
    <row r="62" spans="1:20" ht="26.25" customHeight="1" thickBot="1" x14ac:dyDescent="0.3">
      <c r="A62" s="15"/>
      <c r="B62" s="15"/>
      <c r="C62" s="446" t="s">
        <v>302</v>
      </c>
      <c r="D62" s="447"/>
      <c r="E62" s="447"/>
      <c r="F62" s="407"/>
      <c r="G62" s="408"/>
      <c r="H62" s="409"/>
      <c r="I62" s="587">
        <f>(G54+H59)*F48</f>
        <v>1100000</v>
      </c>
      <c r="K62" s="111"/>
      <c r="L62" s="111"/>
      <c r="M62" s="111"/>
      <c r="N62" s="111"/>
      <c r="O62" s="111"/>
      <c r="P62" s="111"/>
      <c r="Q62" s="111"/>
      <c r="R62" s="111"/>
      <c r="S62" s="111"/>
      <c r="T62" s="111"/>
    </row>
    <row r="63" spans="1:20" ht="15.75" thickBot="1" x14ac:dyDescent="0.3">
      <c r="A63" s="6"/>
      <c r="B63" s="254"/>
      <c r="C63" s="669"/>
      <c r="D63" s="176"/>
      <c r="E63" s="177"/>
      <c r="F63" s="178"/>
      <c r="G63" s="177"/>
      <c r="H63" s="177"/>
      <c r="I63" s="179"/>
      <c r="K63" s="580"/>
      <c r="L63" s="550"/>
      <c r="M63" s="550"/>
      <c r="N63" s="550"/>
      <c r="O63" s="550"/>
      <c r="P63" s="550"/>
      <c r="Q63" s="550"/>
      <c r="R63" s="550"/>
      <c r="S63" s="550"/>
      <c r="T63" s="550"/>
    </row>
    <row r="64" spans="1:20" ht="24" customHeight="1" thickBot="1" x14ac:dyDescent="0.35">
      <c r="A64" s="6"/>
      <c r="B64" s="461"/>
      <c r="C64" s="1102" t="s">
        <v>521</v>
      </c>
      <c r="D64" s="1103"/>
      <c r="E64" s="1103"/>
      <c r="F64" s="1103"/>
      <c r="G64" s="1103"/>
      <c r="H64" s="1104"/>
      <c r="I64" s="583">
        <f>I62</f>
        <v>1100000</v>
      </c>
      <c r="K64" s="550"/>
      <c r="L64" s="550"/>
      <c r="M64" s="550"/>
      <c r="N64" s="550"/>
      <c r="O64" s="550"/>
      <c r="P64" s="550"/>
      <c r="Q64" s="550"/>
      <c r="R64" s="550"/>
      <c r="S64" s="550"/>
      <c r="T64" s="550"/>
    </row>
    <row r="65" spans="1:20" ht="15.6" customHeight="1" x14ac:dyDescent="0.25">
      <c r="A65" s="315"/>
      <c r="B65" s="672"/>
      <c r="C65" s="867" t="s">
        <v>508</v>
      </c>
      <c r="D65" s="310"/>
      <c r="E65" s="310"/>
      <c r="F65" s="310"/>
      <c r="G65" s="310"/>
      <c r="H65" s="310"/>
      <c r="I65" s="670"/>
      <c r="K65" s="563"/>
      <c r="L65" s="111"/>
      <c r="M65" s="111"/>
      <c r="N65" s="111"/>
      <c r="O65" s="111"/>
      <c r="P65" s="111"/>
      <c r="Q65" s="564"/>
      <c r="R65" s="111"/>
      <c r="S65" s="111"/>
      <c r="T65" s="111"/>
    </row>
    <row r="66" spans="1:20" ht="15.6" customHeight="1" x14ac:dyDescent="0.25">
      <c r="A66" s="361"/>
      <c r="B66" s="673"/>
      <c r="C66" s="868" t="s">
        <v>458</v>
      </c>
      <c r="D66" s="310"/>
      <c r="E66" s="310"/>
      <c r="F66" s="310"/>
      <c r="G66" s="310"/>
      <c r="H66" s="310"/>
      <c r="I66" s="671"/>
    </row>
    <row r="67" spans="1:20" x14ac:dyDescent="0.2">
      <c r="A67" s="674"/>
      <c r="B67" s="111"/>
      <c r="C67" s="992" t="s">
        <v>276</v>
      </c>
      <c r="D67" s="993"/>
      <c r="E67" s="993"/>
      <c r="F67" s="993"/>
      <c r="G67" s="993"/>
      <c r="H67" s="993"/>
      <c r="I67" s="994"/>
    </row>
    <row r="68" spans="1:20" x14ac:dyDescent="0.2">
      <c r="A68" s="674"/>
      <c r="B68" s="111"/>
      <c r="C68" s="972" t="s">
        <v>277</v>
      </c>
      <c r="D68" s="973"/>
      <c r="E68" s="973"/>
      <c r="F68" s="973"/>
      <c r="G68" s="973"/>
      <c r="H68" s="973"/>
      <c r="I68" s="974"/>
    </row>
    <row r="69" spans="1:20" x14ac:dyDescent="0.2">
      <c r="A69" s="674"/>
      <c r="B69" s="111"/>
      <c r="C69" s="975" t="s">
        <v>278</v>
      </c>
      <c r="D69" s="976"/>
      <c r="E69" s="976"/>
      <c r="F69" s="976"/>
      <c r="G69" s="976"/>
      <c r="H69" s="976"/>
      <c r="I69" s="977"/>
    </row>
  </sheetData>
  <mergeCells count="20">
    <mergeCell ref="C67:I67"/>
    <mergeCell ref="C68:I68"/>
    <mergeCell ref="C69:I69"/>
    <mergeCell ref="K57:Q57"/>
    <mergeCell ref="C64:H64"/>
    <mergeCell ref="C45:E45"/>
    <mergeCell ref="C46:E46"/>
    <mergeCell ref="C47:E47"/>
    <mergeCell ref="D2:H2"/>
    <mergeCell ref="B49:H49"/>
    <mergeCell ref="D3:H3"/>
    <mergeCell ref="D4:H4"/>
    <mergeCell ref="E5:G5"/>
    <mergeCell ref="E6:G6"/>
    <mergeCell ref="A9:I9"/>
    <mergeCell ref="A8:I8"/>
    <mergeCell ref="B11:F11"/>
    <mergeCell ref="C13:G13"/>
    <mergeCell ref="D41:G41"/>
    <mergeCell ref="A44:I44"/>
  </mergeCells>
  <hyperlinks>
    <hyperlink ref="C49:H49" r:id="rId1" display="* Current Local Sales &amp; Use Tax Rates can be found at http://www.revenue.ne.gov/question/sales.htm"/>
  </hyperlinks>
  <pageMargins left="0.7" right="0.7" top="1.5" bottom="0.75" header="0.3" footer="0.3"/>
  <pageSetup scale="65" orientation="portrait" verticalDpi="599" r:id="rId2"/>
  <rowBreaks count="1" manualBreakCount="1">
    <brk id="43"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TIER 1 - 10 &amp; $1M</vt:lpstr>
      <vt:lpstr>TIER 2-30 &amp; $3M NonDC</vt:lpstr>
      <vt:lpstr>Tier 2-30 &amp; $3M Data Center</vt:lpstr>
      <vt:lpstr>TIER 2 - 30 &amp; $203M LDC</vt:lpstr>
      <vt:lpstr>TIER 3- 30 &amp; None</vt:lpstr>
      <vt:lpstr>TIER 4 - 100 &amp; $12M</vt:lpstr>
      <vt:lpstr>TIER 5 - $37M &amp; Maint Jobs</vt:lpstr>
      <vt:lpstr>T5 - $37M &amp; Maint Data Center</vt:lpstr>
      <vt:lpstr>T5 REnergy - $20M &amp; Maintain</vt:lpstr>
      <vt:lpstr>TIER 6 - 75 &amp; $10M</vt:lpstr>
      <vt:lpstr>Tier 6 - 50 &amp; $106M</vt:lpstr>
      <vt:lpstr>Required Wage by County </vt:lpstr>
      <vt:lpstr>'Required Wage by County '!Print_Area</vt:lpstr>
      <vt:lpstr>'T5 - $37M &amp; Maint Data Center'!Print_Area</vt:lpstr>
      <vt:lpstr>'T5 REnergy - $20M &amp; Maintain'!Print_Area</vt:lpstr>
      <vt:lpstr>'TIER 1 - 10 &amp; $1M'!Print_Area</vt:lpstr>
      <vt:lpstr>'TIER 2 - 30 &amp; $203M LDC'!Print_Area</vt:lpstr>
      <vt:lpstr>'Tier 2-30 &amp; $3M Data Center'!Print_Area</vt:lpstr>
      <vt:lpstr>'TIER 2-30 &amp; $3M NonDC'!Print_Area</vt:lpstr>
      <vt:lpstr>'TIER 3- 30 &amp; None'!Print_Area</vt:lpstr>
      <vt:lpstr>'TIER 4 - 100 &amp; $12M'!Print_Area</vt:lpstr>
      <vt:lpstr>'TIER 5 - $37M &amp; Maint Jobs'!Print_Area</vt:lpstr>
      <vt:lpstr>'Tier 6 - 50 &amp; $106M'!Print_Area</vt:lpstr>
      <vt:lpstr>'TIER 6 - 75 &amp; $10M'!Print_Area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NE Advantage Benefits Calculator</dc:title>
  <dc:creator>NEDED/CRD</dc:creator>
  <cp:lastModifiedBy>Guernsey, Jason</cp:lastModifiedBy>
  <cp:lastPrinted>2015-06-17T19:22:25Z</cp:lastPrinted>
  <dcterms:created xsi:type="dcterms:W3CDTF">2005-05-31T18:34:45Z</dcterms:created>
  <dcterms:modified xsi:type="dcterms:W3CDTF">2016-10-14T20:23:10Z</dcterms:modified>
</cp:coreProperties>
</file>